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eattlechildrens-my.sharepoint.com/personal/jonathan_amezquita_seattlechildrens_org/Documents/2023_Integrin_ja/2023_Integrin/2.Raw Data/"/>
    </mc:Choice>
  </mc:AlternateContent>
  <xr:revisionPtr revIDLastSave="448" documentId="8_{A2382FAB-27CA-4CB2-A754-09F054FE11BA}" xr6:coauthVersionLast="47" xr6:coauthVersionMax="47" xr10:uidLastSave="{82AE843A-C8D8-4D30-8A91-D48A9DD18902}"/>
  <bookViews>
    <workbookView xWindow="28680" yWindow="-120" windowWidth="29040" windowHeight="15840" firstSheet="18" activeTab="31" xr2:uid="{B44BCACC-9356-4206-BC6D-0E673EE67B23}"/>
  </bookViews>
  <sheets>
    <sheet name="ABL-1" sheetId="111" r:id="rId1"/>
    <sheet name="ACT-4" sheetId="124" r:id="rId2"/>
    <sheet name="ARF-1" sheetId="112" r:id="rId3"/>
    <sheet name="ATN-1" sheetId="113" r:id="rId4"/>
    <sheet name="CAV-1" sheetId="114" r:id="rId5"/>
    <sheet name="CED-10" sheetId="115" r:id="rId6"/>
    <sheet name="CLP-1" sheetId="116" r:id="rId7"/>
    <sheet name="COR-1" sheetId="117" r:id="rId8"/>
    <sheet name="CRT-1" sheetId="118" r:id="rId9"/>
    <sheet name="DEB-1" sheetId="119" r:id="rId10"/>
    <sheet name="DYN-1" sheetId="120" r:id="rId11"/>
    <sheet name="ERM-1" sheetId="121" r:id="rId12"/>
    <sheet name="FLN-1" sheetId="122" r:id="rId13"/>
    <sheet name="KIN-1" sheetId="123" r:id="rId14"/>
    <sheet name="LET-92" sheetId="125" r:id="rId15"/>
    <sheet name="LRP-2" sheetId="126" r:id="rId16"/>
    <sheet name="MEC-12" sheetId="127" r:id="rId17"/>
    <sheet name="NMY-1" sheetId="128" r:id="rId18"/>
    <sheet name="PAB-1" sheetId="129" r:id="rId19"/>
    <sheet name="PAB-2" sheetId="130" r:id="rId20"/>
    <sheet name="PAT-2" sheetId="131" r:id="rId21"/>
    <sheet name="PAT-3" sheetId="132" r:id="rId22"/>
    <sheet name="PAT-4" sheetId="133" r:id="rId23"/>
    <sheet name="PAT-6" sheetId="134" r:id="rId24"/>
    <sheet name="PKC-2" sheetId="135" r:id="rId25"/>
    <sheet name="RACK-1" sheetId="136" r:id="rId26"/>
    <sheet name="RHO-1" sheetId="137" r:id="rId27"/>
    <sheet name="TLN-1" sheetId="138" r:id="rId28"/>
    <sheet name="TNS-1" sheetId="139" r:id="rId29"/>
    <sheet name="UNC-112" sheetId="140" r:id="rId30"/>
    <sheet name="UNC-97" sheetId="141" r:id="rId31"/>
    <sheet name="Y105E8A.25" sheetId="142" r:id="rId3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9" i="130" l="1"/>
  <c r="P21" i="142"/>
  <c r="U7" i="142" s="1"/>
  <c r="O21" i="142"/>
  <c r="T7" i="142" s="1"/>
  <c r="P20" i="142"/>
  <c r="U6" i="142" s="1"/>
  <c r="O20" i="142"/>
  <c r="T6" i="142" s="1"/>
  <c r="Q10" i="142"/>
  <c r="Q24" i="142" s="1"/>
  <c r="V10" i="142" s="1"/>
  <c r="P10" i="142"/>
  <c r="P24" i="142" s="1"/>
  <c r="U10" i="142" s="1"/>
  <c r="O10" i="142"/>
  <c r="O24" i="142" s="1"/>
  <c r="T10" i="142" s="1"/>
  <c r="Q9" i="142"/>
  <c r="Q23" i="142" s="1"/>
  <c r="V9" i="142" s="1"/>
  <c r="P9" i="142"/>
  <c r="P23" i="142" s="1"/>
  <c r="U9" i="142" s="1"/>
  <c r="O9" i="142"/>
  <c r="O23" i="142" s="1"/>
  <c r="T9" i="142" s="1"/>
  <c r="Q8" i="142"/>
  <c r="Q22" i="142" s="1"/>
  <c r="V8" i="142" s="1"/>
  <c r="P8" i="142"/>
  <c r="P22" i="142" s="1"/>
  <c r="U8" i="142" s="1"/>
  <c r="O8" i="142"/>
  <c r="O22" i="142" s="1"/>
  <c r="T8" i="142" s="1"/>
  <c r="Q7" i="142"/>
  <c r="Q21" i="142" s="1"/>
  <c r="V7" i="142" s="1"/>
  <c r="P7" i="142"/>
  <c r="O7" i="142"/>
  <c r="Q6" i="142"/>
  <c r="Q20" i="142" s="1"/>
  <c r="V6" i="142" s="1"/>
  <c r="P6" i="142"/>
  <c r="O6" i="142"/>
  <c r="Q5" i="142"/>
  <c r="Q19" i="142" s="1"/>
  <c r="V5" i="142" s="1"/>
  <c r="P5" i="142"/>
  <c r="P19" i="142" s="1"/>
  <c r="U5" i="142" s="1"/>
  <c r="O5" i="142"/>
  <c r="O19" i="142" s="1"/>
  <c r="T5" i="142" s="1"/>
  <c r="Q4" i="142"/>
  <c r="Q18" i="142" s="1"/>
  <c r="V4" i="142" s="1"/>
  <c r="P4" i="142"/>
  <c r="P18" i="142" s="1"/>
  <c r="U4" i="142" s="1"/>
  <c r="U13" i="142" s="1"/>
  <c r="O4" i="142"/>
  <c r="O18" i="142" s="1"/>
  <c r="T4" i="142" s="1"/>
  <c r="T13" i="142" s="1"/>
  <c r="Q21" i="141"/>
  <c r="V7" i="141" s="1"/>
  <c r="P21" i="141"/>
  <c r="U7" i="141" s="1"/>
  <c r="O21" i="141"/>
  <c r="T7" i="141" s="1"/>
  <c r="P20" i="141"/>
  <c r="U6" i="141" s="1"/>
  <c r="O20" i="141"/>
  <c r="T6" i="141" s="1"/>
  <c r="Q10" i="141"/>
  <c r="Q24" i="141" s="1"/>
  <c r="V10" i="141" s="1"/>
  <c r="P10" i="141"/>
  <c r="P24" i="141" s="1"/>
  <c r="U10" i="141" s="1"/>
  <c r="O10" i="141"/>
  <c r="O24" i="141" s="1"/>
  <c r="T10" i="141" s="1"/>
  <c r="Q9" i="141"/>
  <c r="Q23" i="141" s="1"/>
  <c r="V9" i="141" s="1"/>
  <c r="P9" i="141"/>
  <c r="P23" i="141" s="1"/>
  <c r="U9" i="141" s="1"/>
  <c r="O9" i="141"/>
  <c r="O23" i="141" s="1"/>
  <c r="T9" i="141" s="1"/>
  <c r="Q8" i="141"/>
  <c r="Q22" i="141" s="1"/>
  <c r="V8" i="141" s="1"/>
  <c r="P8" i="141"/>
  <c r="P22" i="141" s="1"/>
  <c r="U8" i="141" s="1"/>
  <c r="O8" i="141"/>
  <c r="O22" i="141" s="1"/>
  <c r="T8" i="141" s="1"/>
  <c r="Q7" i="141"/>
  <c r="P7" i="141"/>
  <c r="O7" i="141"/>
  <c r="Q6" i="141"/>
  <c r="Q20" i="141" s="1"/>
  <c r="V6" i="141" s="1"/>
  <c r="P6" i="141"/>
  <c r="P13" i="141" s="1"/>
  <c r="O6" i="141"/>
  <c r="Q5" i="141"/>
  <c r="Q19" i="141" s="1"/>
  <c r="V5" i="141" s="1"/>
  <c r="P5" i="141"/>
  <c r="P19" i="141" s="1"/>
  <c r="U5" i="141" s="1"/>
  <c r="O5" i="141"/>
  <c r="O19" i="141" s="1"/>
  <c r="T5" i="141" s="1"/>
  <c r="Q4" i="141"/>
  <c r="Q18" i="141" s="1"/>
  <c r="V4" i="141" s="1"/>
  <c r="V13" i="141" s="1"/>
  <c r="P4" i="141"/>
  <c r="P18" i="141" s="1"/>
  <c r="U4" i="141" s="1"/>
  <c r="U13" i="141" s="1"/>
  <c r="O4" i="141"/>
  <c r="O18" i="141" s="1"/>
  <c r="T4" i="141" s="1"/>
  <c r="T13" i="141" s="1"/>
  <c r="Q21" i="140"/>
  <c r="V7" i="140" s="1"/>
  <c r="P21" i="140"/>
  <c r="U7" i="140" s="1"/>
  <c r="O21" i="140"/>
  <c r="T7" i="140" s="1"/>
  <c r="P20" i="140"/>
  <c r="U6" i="140" s="1"/>
  <c r="O20" i="140"/>
  <c r="T6" i="140" s="1"/>
  <c r="Q10" i="140"/>
  <c r="Q24" i="140" s="1"/>
  <c r="V10" i="140" s="1"/>
  <c r="P10" i="140"/>
  <c r="P24" i="140" s="1"/>
  <c r="U10" i="140" s="1"/>
  <c r="O10" i="140"/>
  <c r="O24" i="140" s="1"/>
  <c r="T10" i="140" s="1"/>
  <c r="Q9" i="140"/>
  <c r="Q23" i="140" s="1"/>
  <c r="V9" i="140" s="1"/>
  <c r="P9" i="140"/>
  <c r="P23" i="140" s="1"/>
  <c r="U9" i="140" s="1"/>
  <c r="O9" i="140"/>
  <c r="O23" i="140" s="1"/>
  <c r="T9" i="140" s="1"/>
  <c r="Q8" i="140"/>
  <c r="Q22" i="140" s="1"/>
  <c r="V8" i="140" s="1"/>
  <c r="P8" i="140"/>
  <c r="P22" i="140" s="1"/>
  <c r="U8" i="140" s="1"/>
  <c r="O8" i="140"/>
  <c r="O22" i="140" s="1"/>
  <c r="T8" i="140" s="1"/>
  <c r="Q7" i="140"/>
  <c r="P7" i="140"/>
  <c r="O7" i="140"/>
  <c r="Q6" i="140"/>
  <c r="Q20" i="140" s="1"/>
  <c r="V6" i="140" s="1"/>
  <c r="P6" i="140"/>
  <c r="P13" i="140" s="1"/>
  <c r="O6" i="140"/>
  <c r="Q5" i="140"/>
  <c r="Q19" i="140" s="1"/>
  <c r="V5" i="140" s="1"/>
  <c r="P5" i="140"/>
  <c r="P19" i="140" s="1"/>
  <c r="U5" i="140" s="1"/>
  <c r="O5" i="140"/>
  <c r="O19" i="140" s="1"/>
  <c r="T5" i="140" s="1"/>
  <c r="Q4" i="140"/>
  <c r="Q18" i="140" s="1"/>
  <c r="V4" i="140" s="1"/>
  <c r="V13" i="140" s="1"/>
  <c r="P4" i="140"/>
  <c r="P18" i="140" s="1"/>
  <c r="U4" i="140" s="1"/>
  <c r="U13" i="140" s="1"/>
  <c r="O4" i="140"/>
  <c r="O18" i="140" s="1"/>
  <c r="T4" i="140" s="1"/>
  <c r="T13" i="140" s="1"/>
  <c r="Q21" i="139"/>
  <c r="V7" i="139" s="1"/>
  <c r="P21" i="139"/>
  <c r="U7" i="139" s="1"/>
  <c r="O21" i="139"/>
  <c r="T7" i="139" s="1"/>
  <c r="P20" i="139"/>
  <c r="U6" i="139" s="1"/>
  <c r="O20" i="139"/>
  <c r="T6" i="139" s="1"/>
  <c r="Q10" i="139"/>
  <c r="Q24" i="139" s="1"/>
  <c r="V10" i="139" s="1"/>
  <c r="P10" i="139"/>
  <c r="P24" i="139" s="1"/>
  <c r="U10" i="139" s="1"/>
  <c r="O10" i="139"/>
  <c r="O24" i="139" s="1"/>
  <c r="T10" i="139" s="1"/>
  <c r="Q9" i="139"/>
  <c r="Q23" i="139" s="1"/>
  <c r="V9" i="139" s="1"/>
  <c r="P9" i="139"/>
  <c r="P23" i="139" s="1"/>
  <c r="U9" i="139" s="1"/>
  <c r="O9" i="139"/>
  <c r="O23" i="139" s="1"/>
  <c r="T9" i="139" s="1"/>
  <c r="Q8" i="139"/>
  <c r="Q22" i="139" s="1"/>
  <c r="V8" i="139" s="1"/>
  <c r="P8" i="139"/>
  <c r="P22" i="139" s="1"/>
  <c r="U8" i="139" s="1"/>
  <c r="O8" i="139"/>
  <c r="O22" i="139" s="1"/>
  <c r="T8" i="139" s="1"/>
  <c r="Q7" i="139"/>
  <c r="P7" i="139"/>
  <c r="O7" i="139"/>
  <c r="Q6" i="139"/>
  <c r="Q20" i="139" s="1"/>
  <c r="V6" i="139" s="1"/>
  <c r="P6" i="139"/>
  <c r="P13" i="139" s="1"/>
  <c r="O6" i="139"/>
  <c r="Q5" i="139"/>
  <c r="Q19" i="139" s="1"/>
  <c r="V5" i="139" s="1"/>
  <c r="P5" i="139"/>
  <c r="P19" i="139" s="1"/>
  <c r="U5" i="139" s="1"/>
  <c r="O5" i="139"/>
  <c r="O19" i="139" s="1"/>
  <c r="T5" i="139" s="1"/>
  <c r="Q4" i="139"/>
  <c r="Q18" i="139" s="1"/>
  <c r="V4" i="139" s="1"/>
  <c r="V13" i="139" s="1"/>
  <c r="P4" i="139"/>
  <c r="P18" i="139" s="1"/>
  <c r="U4" i="139" s="1"/>
  <c r="U13" i="139" s="1"/>
  <c r="O4" i="139"/>
  <c r="O18" i="139" s="1"/>
  <c r="T4" i="139" s="1"/>
  <c r="Q21" i="138"/>
  <c r="V7" i="138" s="1"/>
  <c r="P21" i="138"/>
  <c r="U7" i="138" s="1"/>
  <c r="O21" i="138"/>
  <c r="T7" i="138" s="1"/>
  <c r="P20" i="138"/>
  <c r="U6" i="138" s="1"/>
  <c r="O20" i="138"/>
  <c r="T6" i="138" s="1"/>
  <c r="Q10" i="138"/>
  <c r="Q24" i="138" s="1"/>
  <c r="V10" i="138" s="1"/>
  <c r="P10" i="138"/>
  <c r="P24" i="138" s="1"/>
  <c r="U10" i="138" s="1"/>
  <c r="O10" i="138"/>
  <c r="O24" i="138" s="1"/>
  <c r="T10" i="138" s="1"/>
  <c r="Q9" i="138"/>
  <c r="Q23" i="138" s="1"/>
  <c r="V9" i="138" s="1"/>
  <c r="P9" i="138"/>
  <c r="P23" i="138" s="1"/>
  <c r="U9" i="138" s="1"/>
  <c r="O9" i="138"/>
  <c r="O23" i="138" s="1"/>
  <c r="T9" i="138" s="1"/>
  <c r="Q8" i="138"/>
  <c r="Q22" i="138" s="1"/>
  <c r="V8" i="138" s="1"/>
  <c r="P8" i="138"/>
  <c r="P22" i="138" s="1"/>
  <c r="U8" i="138" s="1"/>
  <c r="O8" i="138"/>
  <c r="O22" i="138" s="1"/>
  <c r="T8" i="138" s="1"/>
  <c r="Q7" i="138"/>
  <c r="P7" i="138"/>
  <c r="O7" i="138"/>
  <c r="Q6" i="138"/>
  <c r="Q20" i="138" s="1"/>
  <c r="V6" i="138" s="1"/>
  <c r="P6" i="138"/>
  <c r="P13" i="138" s="1"/>
  <c r="O6" i="138"/>
  <c r="Q5" i="138"/>
  <c r="Q19" i="138" s="1"/>
  <c r="V5" i="138" s="1"/>
  <c r="P5" i="138"/>
  <c r="P19" i="138" s="1"/>
  <c r="U5" i="138" s="1"/>
  <c r="O5" i="138"/>
  <c r="O19" i="138" s="1"/>
  <c r="T5" i="138" s="1"/>
  <c r="Q4" i="138"/>
  <c r="Q18" i="138" s="1"/>
  <c r="V4" i="138" s="1"/>
  <c r="V13" i="138" s="1"/>
  <c r="P4" i="138"/>
  <c r="P18" i="138" s="1"/>
  <c r="U4" i="138" s="1"/>
  <c r="O4" i="138"/>
  <c r="O18" i="138" s="1"/>
  <c r="T4" i="138" s="1"/>
  <c r="Q21" i="137"/>
  <c r="V7" i="137" s="1"/>
  <c r="P21" i="137"/>
  <c r="U7" i="137" s="1"/>
  <c r="O21" i="137"/>
  <c r="T7" i="137" s="1"/>
  <c r="Q20" i="137"/>
  <c r="V6" i="137" s="1"/>
  <c r="P20" i="137"/>
  <c r="U6" i="137" s="1"/>
  <c r="O20" i="137"/>
  <c r="T6" i="137" s="1"/>
  <c r="Q10" i="137"/>
  <c r="Q24" i="137" s="1"/>
  <c r="V10" i="137" s="1"/>
  <c r="P10" i="137"/>
  <c r="P24" i="137" s="1"/>
  <c r="U10" i="137" s="1"/>
  <c r="O10" i="137"/>
  <c r="O24" i="137" s="1"/>
  <c r="T10" i="137" s="1"/>
  <c r="Q9" i="137"/>
  <c r="Q23" i="137" s="1"/>
  <c r="V9" i="137" s="1"/>
  <c r="P9" i="137"/>
  <c r="P23" i="137" s="1"/>
  <c r="U9" i="137" s="1"/>
  <c r="O9" i="137"/>
  <c r="O23" i="137" s="1"/>
  <c r="T9" i="137" s="1"/>
  <c r="Q8" i="137"/>
  <c r="Q22" i="137" s="1"/>
  <c r="V8" i="137" s="1"/>
  <c r="P8" i="137"/>
  <c r="P22" i="137" s="1"/>
  <c r="U8" i="137" s="1"/>
  <c r="O8" i="137"/>
  <c r="O22" i="137" s="1"/>
  <c r="T8" i="137" s="1"/>
  <c r="Q7" i="137"/>
  <c r="P7" i="137"/>
  <c r="O7" i="137"/>
  <c r="Q6" i="137"/>
  <c r="P6" i="137"/>
  <c r="P13" i="137" s="1"/>
  <c r="O6" i="137"/>
  <c r="O13" i="137" s="1"/>
  <c r="Q5" i="137"/>
  <c r="Q19" i="137" s="1"/>
  <c r="V5" i="137" s="1"/>
  <c r="P5" i="137"/>
  <c r="P19" i="137" s="1"/>
  <c r="U5" i="137" s="1"/>
  <c r="O5" i="137"/>
  <c r="O19" i="137" s="1"/>
  <c r="T5" i="137" s="1"/>
  <c r="Q4" i="137"/>
  <c r="Q18" i="137" s="1"/>
  <c r="V4" i="137" s="1"/>
  <c r="V13" i="137" s="1"/>
  <c r="P4" i="137"/>
  <c r="P18" i="137" s="1"/>
  <c r="U4" i="137" s="1"/>
  <c r="O4" i="137"/>
  <c r="O18" i="137" s="1"/>
  <c r="T4" i="137" s="1"/>
  <c r="T13" i="137" s="1"/>
  <c r="Q21" i="136"/>
  <c r="V7" i="136" s="1"/>
  <c r="P21" i="136"/>
  <c r="U7" i="136" s="1"/>
  <c r="O21" i="136"/>
  <c r="T7" i="136" s="1"/>
  <c r="Q20" i="136"/>
  <c r="V6" i="136" s="1"/>
  <c r="P20" i="136"/>
  <c r="U6" i="136" s="1"/>
  <c r="O20" i="136"/>
  <c r="T6" i="136" s="1"/>
  <c r="Q10" i="136"/>
  <c r="Q24" i="136" s="1"/>
  <c r="V10" i="136" s="1"/>
  <c r="P10" i="136"/>
  <c r="P24" i="136" s="1"/>
  <c r="U10" i="136" s="1"/>
  <c r="O10" i="136"/>
  <c r="O24" i="136" s="1"/>
  <c r="T10" i="136" s="1"/>
  <c r="Q9" i="136"/>
  <c r="Q23" i="136" s="1"/>
  <c r="V9" i="136" s="1"/>
  <c r="P9" i="136"/>
  <c r="P23" i="136" s="1"/>
  <c r="U9" i="136" s="1"/>
  <c r="O9" i="136"/>
  <c r="O23" i="136" s="1"/>
  <c r="T9" i="136" s="1"/>
  <c r="Q8" i="136"/>
  <c r="Q22" i="136" s="1"/>
  <c r="V8" i="136" s="1"/>
  <c r="P8" i="136"/>
  <c r="P22" i="136" s="1"/>
  <c r="U8" i="136" s="1"/>
  <c r="O8" i="136"/>
  <c r="O22" i="136" s="1"/>
  <c r="T8" i="136" s="1"/>
  <c r="Q7" i="136"/>
  <c r="P7" i="136"/>
  <c r="O7" i="136"/>
  <c r="Q6" i="136"/>
  <c r="P6" i="136"/>
  <c r="P13" i="136" s="1"/>
  <c r="O6" i="136"/>
  <c r="Q5" i="136"/>
  <c r="Q19" i="136" s="1"/>
  <c r="V5" i="136" s="1"/>
  <c r="P5" i="136"/>
  <c r="P19" i="136" s="1"/>
  <c r="U5" i="136" s="1"/>
  <c r="O5" i="136"/>
  <c r="O19" i="136" s="1"/>
  <c r="T5" i="136" s="1"/>
  <c r="Q4" i="136"/>
  <c r="Q18" i="136" s="1"/>
  <c r="V4" i="136" s="1"/>
  <c r="V13" i="136" s="1"/>
  <c r="P4" i="136"/>
  <c r="P18" i="136" s="1"/>
  <c r="U4" i="136" s="1"/>
  <c r="O4" i="136"/>
  <c r="O18" i="136" s="1"/>
  <c r="T4" i="136" s="1"/>
  <c r="O21" i="135"/>
  <c r="T7" i="135" s="1"/>
  <c r="P20" i="135"/>
  <c r="U6" i="135" s="1"/>
  <c r="O20" i="135"/>
  <c r="T6" i="135" s="1"/>
  <c r="Q10" i="135"/>
  <c r="Q24" i="135" s="1"/>
  <c r="V10" i="135" s="1"/>
  <c r="P10" i="135"/>
  <c r="P24" i="135" s="1"/>
  <c r="U10" i="135" s="1"/>
  <c r="O10" i="135"/>
  <c r="O24" i="135" s="1"/>
  <c r="T10" i="135" s="1"/>
  <c r="Q9" i="135"/>
  <c r="Q23" i="135" s="1"/>
  <c r="V9" i="135" s="1"/>
  <c r="P9" i="135"/>
  <c r="P23" i="135" s="1"/>
  <c r="U9" i="135" s="1"/>
  <c r="O9" i="135"/>
  <c r="O23" i="135" s="1"/>
  <c r="T9" i="135" s="1"/>
  <c r="Q8" i="135"/>
  <c r="Q22" i="135" s="1"/>
  <c r="V8" i="135" s="1"/>
  <c r="P8" i="135"/>
  <c r="P22" i="135" s="1"/>
  <c r="U8" i="135" s="1"/>
  <c r="O8" i="135"/>
  <c r="O22" i="135" s="1"/>
  <c r="T8" i="135" s="1"/>
  <c r="Q7" i="135"/>
  <c r="Q21" i="135" s="1"/>
  <c r="V7" i="135" s="1"/>
  <c r="P7" i="135"/>
  <c r="P21" i="135" s="1"/>
  <c r="U7" i="135" s="1"/>
  <c r="O7" i="135"/>
  <c r="Q6" i="135"/>
  <c r="Q20" i="135" s="1"/>
  <c r="V6" i="135" s="1"/>
  <c r="P6" i="135"/>
  <c r="P13" i="135" s="1"/>
  <c r="O6" i="135"/>
  <c r="Q5" i="135"/>
  <c r="Q19" i="135" s="1"/>
  <c r="V5" i="135" s="1"/>
  <c r="P5" i="135"/>
  <c r="P19" i="135" s="1"/>
  <c r="U5" i="135" s="1"/>
  <c r="O5" i="135"/>
  <c r="O19" i="135" s="1"/>
  <c r="T5" i="135" s="1"/>
  <c r="Q4" i="135"/>
  <c r="Q18" i="135" s="1"/>
  <c r="V4" i="135" s="1"/>
  <c r="P4" i="135"/>
  <c r="P18" i="135" s="1"/>
  <c r="U4" i="135" s="1"/>
  <c r="O4" i="135"/>
  <c r="O18" i="135" s="1"/>
  <c r="T4" i="135" s="1"/>
  <c r="P21" i="134"/>
  <c r="U7" i="134" s="1"/>
  <c r="O21" i="134"/>
  <c r="T7" i="134" s="1"/>
  <c r="Q20" i="134"/>
  <c r="V6" i="134" s="1"/>
  <c r="P20" i="134"/>
  <c r="U6" i="134" s="1"/>
  <c r="O20" i="134"/>
  <c r="T6" i="134" s="1"/>
  <c r="M13" i="134"/>
  <c r="Q10" i="134"/>
  <c r="Q24" i="134" s="1"/>
  <c r="V10" i="134" s="1"/>
  <c r="P10" i="134"/>
  <c r="P24" i="134" s="1"/>
  <c r="U10" i="134" s="1"/>
  <c r="O10" i="134"/>
  <c r="O24" i="134" s="1"/>
  <c r="T10" i="134" s="1"/>
  <c r="Q9" i="134"/>
  <c r="Q23" i="134" s="1"/>
  <c r="V9" i="134" s="1"/>
  <c r="P9" i="134"/>
  <c r="P23" i="134" s="1"/>
  <c r="U9" i="134" s="1"/>
  <c r="O9" i="134"/>
  <c r="O23" i="134" s="1"/>
  <c r="T9" i="134" s="1"/>
  <c r="Q8" i="134"/>
  <c r="Q22" i="134" s="1"/>
  <c r="V8" i="134" s="1"/>
  <c r="P8" i="134"/>
  <c r="P22" i="134" s="1"/>
  <c r="U8" i="134" s="1"/>
  <c r="O8" i="134"/>
  <c r="O22" i="134" s="1"/>
  <c r="T8" i="134" s="1"/>
  <c r="Q7" i="134"/>
  <c r="Q21" i="134" s="1"/>
  <c r="V7" i="134" s="1"/>
  <c r="P7" i="134"/>
  <c r="O7" i="134"/>
  <c r="Q6" i="134"/>
  <c r="P6" i="134"/>
  <c r="O6" i="134"/>
  <c r="Q5" i="134"/>
  <c r="Q19" i="134" s="1"/>
  <c r="V5" i="134" s="1"/>
  <c r="P5" i="134"/>
  <c r="P19" i="134" s="1"/>
  <c r="U5" i="134" s="1"/>
  <c r="O5" i="134"/>
  <c r="O19" i="134" s="1"/>
  <c r="T5" i="134" s="1"/>
  <c r="Q4" i="134"/>
  <c r="Q18" i="134" s="1"/>
  <c r="V4" i="134" s="1"/>
  <c r="P4" i="134"/>
  <c r="P18" i="134" s="1"/>
  <c r="U4" i="134" s="1"/>
  <c r="O4" i="134"/>
  <c r="O18" i="134" s="1"/>
  <c r="T4" i="134" s="1"/>
  <c r="P21" i="133"/>
  <c r="U7" i="133" s="1"/>
  <c r="O21" i="133"/>
  <c r="T7" i="133" s="1"/>
  <c r="Q20" i="133"/>
  <c r="V6" i="133" s="1"/>
  <c r="P20" i="133"/>
  <c r="U6" i="133" s="1"/>
  <c r="O20" i="133"/>
  <c r="T6" i="133" s="1"/>
  <c r="Q10" i="133"/>
  <c r="Q24" i="133" s="1"/>
  <c r="V10" i="133" s="1"/>
  <c r="P10" i="133"/>
  <c r="P24" i="133" s="1"/>
  <c r="U10" i="133" s="1"/>
  <c r="O10" i="133"/>
  <c r="O24" i="133" s="1"/>
  <c r="T10" i="133" s="1"/>
  <c r="Q9" i="133"/>
  <c r="Q23" i="133" s="1"/>
  <c r="V9" i="133" s="1"/>
  <c r="P9" i="133"/>
  <c r="P23" i="133" s="1"/>
  <c r="U9" i="133" s="1"/>
  <c r="O9" i="133"/>
  <c r="O23" i="133" s="1"/>
  <c r="T9" i="133" s="1"/>
  <c r="Q8" i="133"/>
  <c r="Q22" i="133" s="1"/>
  <c r="V8" i="133" s="1"/>
  <c r="P8" i="133"/>
  <c r="P22" i="133" s="1"/>
  <c r="U8" i="133" s="1"/>
  <c r="O8" i="133"/>
  <c r="O22" i="133" s="1"/>
  <c r="T8" i="133" s="1"/>
  <c r="Q7" i="133"/>
  <c r="Q21" i="133" s="1"/>
  <c r="V7" i="133" s="1"/>
  <c r="P7" i="133"/>
  <c r="O7" i="133"/>
  <c r="Q6" i="133"/>
  <c r="P6" i="133"/>
  <c r="P13" i="133" s="1"/>
  <c r="O6" i="133"/>
  <c r="Q5" i="133"/>
  <c r="Q19" i="133" s="1"/>
  <c r="V5" i="133" s="1"/>
  <c r="P5" i="133"/>
  <c r="P19" i="133" s="1"/>
  <c r="U5" i="133" s="1"/>
  <c r="O5" i="133"/>
  <c r="O19" i="133" s="1"/>
  <c r="T5" i="133" s="1"/>
  <c r="Q4" i="133"/>
  <c r="Q18" i="133" s="1"/>
  <c r="V4" i="133" s="1"/>
  <c r="P4" i="133"/>
  <c r="P18" i="133" s="1"/>
  <c r="U4" i="133" s="1"/>
  <c r="O4" i="133"/>
  <c r="O18" i="133" s="1"/>
  <c r="T4" i="133" s="1"/>
  <c r="Q21" i="132"/>
  <c r="V7" i="132" s="1"/>
  <c r="P21" i="132"/>
  <c r="U7" i="132" s="1"/>
  <c r="O21" i="132"/>
  <c r="T7" i="132" s="1"/>
  <c r="Q20" i="132"/>
  <c r="V6" i="132" s="1"/>
  <c r="P20" i="132"/>
  <c r="U6" i="132" s="1"/>
  <c r="O20" i="132"/>
  <c r="T6" i="132" s="1"/>
  <c r="Q10" i="132"/>
  <c r="Q24" i="132" s="1"/>
  <c r="V10" i="132" s="1"/>
  <c r="P10" i="132"/>
  <c r="P24" i="132" s="1"/>
  <c r="U10" i="132" s="1"/>
  <c r="O10" i="132"/>
  <c r="O24" i="132" s="1"/>
  <c r="T10" i="132" s="1"/>
  <c r="Q9" i="132"/>
  <c r="Q23" i="132" s="1"/>
  <c r="V9" i="132" s="1"/>
  <c r="P9" i="132"/>
  <c r="P23" i="132" s="1"/>
  <c r="U9" i="132" s="1"/>
  <c r="O9" i="132"/>
  <c r="O23" i="132" s="1"/>
  <c r="T9" i="132" s="1"/>
  <c r="Q8" i="132"/>
  <c r="Q22" i="132" s="1"/>
  <c r="V8" i="132" s="1"/>
  <c r="P8" i="132"/>
  <c r="P22" i="132" s="1"/>
  <c r="U8" i="132" s="1"/>
  <c r="O8" i="132"/>
  <c r="O22" i="132" s="1"/>
  <c r="T8" i="132" s="1"/>
  <c r="Q7" i="132"/>
  <c r="P7" i="132"/>
  <c r="O7" i="132"/>
  <c r="Q6" i="132"/>
  <c r="P6" i="132"/>
  <c r="O6" i="132"/>
  <c r="M13" i="132" s="1"/>
  <c r="Q5" i="132"/>
  <c r="Q19" i="132" s="1"/>
  <c r="V5" i="132" s="1"/>
  <c r="P5" i="132"/>
  <c r="P19" i="132" s="1"/>
  <c r="U5" i="132" s="1"/>
  <c r="O5" i="132"/>
  <c r="O19" i="132" s="1"/>
  <c r="T5" i="132" s="1"/>
  <c r="Q4" i="132"/>
  <c r="Q18" i="132" s="1"/>
  <c r="V4" i="132" s="1"/>
  <c r="P4" i="132"/>
  <c r="P18" i="132" s="1"/>
  <c r="U4" i="132" s="1"/>
  <c r="O4" i="132"/>
  <c r="O18" i="132" s="1"/>
  <c r="T4" i="132" s="1"/>
  <c r="Q21" i="131"/>
  <c r="V7" i="131" s="1"/>
  <c r="P21" i="131"/>
  <c r="U7" i="131" s="1"/>
  <c r="O21" i="131"/>
  <c r="T7" i="131" s="1"/>
  <c r="Q20" i="131"/>
  <c r="V6" i="131" s="1"/>
  <c r="P20" i="131"/>
  <c r="U6" i="131" s="1"/>
  <c r="O20" i="131"/>
  <c r="T6" i="131" s="1"/>
  <c r="Q10" i="131"/>
  <c r="Q24" i="131" s="1"/>
  <c r="V10" i="131" s="1"/>
  <c r="P10" i="131"/>
  <c r="P24" i="131" s="1"/>
  <c r="U10" i="131" s="1"/>
  <c r="O10" i="131"/>
  <c r="O24" i="131" s="1"/>
  <c r="T10" i="131" s="1"/>
  <c r="Q9" i="131"/>
  <c r="Q23" i="131" s="1"/>
  <c r="V9" i="131" s="1"/>
  <c r="P9" i="131"/>
  <c r="P23" i="131" s="1"/>
  <c r="U9" i="131" s="1"/>
  <c r="O9" i="131"/>
  <c r="O23" i="131" s="1"/>
  <c r="T9" i="131" s="1"/>
  <c r="Q8" i="131"/>
  <c r="Q22" i="131" s="1"/>
  <c r="V8" i="131" s="1"/>
  <c r="P8" i="131"/>
  <c r="P22" i="131" s="1"/>
  <c r="U8" i="131" s="1"/>
  <c r="O8" i="131"/>
  <c r="O22" i="131" s="1"/>
  <c r="T8" i="131" s="1"/>
  <c r="Q7" i="131"/>
  <c r="P7" i="131"/>
  <c r="O7" i="131"/>
  <c r="Q6" i="131"/>
  <c r="P6" i="131"/>
  <c r="P13" i="131" s="1"/>
  <c r="O6" i="131"/>
  <c r="O13" i="131" s="1"/>
  <c r="Q5" i="131"/>
  <c r="Q19" i="131" s="1"/>
  <c r="V5" i="131" s="1"/>
  <c r="P5" i="131"/>
  <c r="P19" i="131" s="1"/>
  <c r="U5" i="131" s="1"/>
  <c r="O5" i="131"/>
  <c r="O19" i="131" s="1"/>
  <c r="T5" i="131" s="1"/>
  <c r="Q4" i="131"/>
  <c r="Q18" i="131" s="1"/>
  <c r="V4" i="131" s="1"/>
  <c r="P4" i="131"/>
  <c r="P18" i="131" s="1"/>
  <c r="U4" i="131" s="1"/>
  <c r="O4" i="131"/>
  <c r="O18" i="131" s="1"/>
  <c r="T4" i="131" s="1"/>
  <c r="Q21" i="130"/>
  <c r="V7" i="130" s="1"/>
  <c r="P21" i="130"/>
  <c r="U7" i="130" s="1"/>
  <c r="O21" i="130"/>
  <c r="T7" i="130" s="1"/>
  <c r="P20" i="130"/>
  <c r="U6" i="130" s="1"/>
  <c r="O20" i="130"/>
  <c r="T6" i="130" s="1"/>
  <c r="Q10" i="130"/>
  <c r="Q24" i="130" s="1"/>
  <c r="V10" i="130" s="1"/>
  <c r="P10" i="130"/>
  <c r="P24" i="130" s="1"/>
  <c r="U10" i="130" s="1"/>
  <c r="O10" i="130"/>
  <c r="O24" i="130" s="1"/>
  <c r="T10" i="130" s="1"/>
  <c r="Q9" i="130"/>
  <c r="Q23" i="130" s="1"/>
  <c r="V9" i="130" s="1"/>
  <c r="P9" i="130"/>
  <c r="P23" i="130" s="1"/>
  <c r="O9" i="130"/>
  <c r="O23" i="130" s="1"/>
  <c r="T9" i="130" s="1"/>
  <c r="Q8" i="130"/>
  <c r="Q22" i="130" s="1"/>
  <c r="V8" i="130" s="1"/>
  <c r="P8" i="130"/>
  <c r="P22" i="130" s="1"/>
  <c r="U8" i="130" s="1"/>
  <c r="O8" i="130"/>
  <c r="O22" i="130" s="1"/>
  <c r="T8" i="130" s="1"/>
  <c r="Q7" i="130"/>
  <c r="P7" i="130"/>
  <c r="O7" i="130"/>
  <c r="Q6" i="130"/>
  <c r="Q20" i="130" s="1"/>
  <c r="V6" i="130" s="1"/>
  <c r="P6" i="130"/>
  <c r="O6" i="130"/>
  <c r="Q5" i="130"/>
  <c r="Q19" i="130" s="1"/>
  <c r="V5" i="130" s="1"/>
  <c r="P5" i="130"/>
  <c r="P19" i="130" s="1"/>
  <c r="U5" i="130" s="1"/>
  <c r="O5" i="130"/>
  <c r="O19" i="130" s="1"/>
  <c r="T5" i="130" s="1"/>
  <c r="Q4" i="130"/>
  <c r="Q18" i="130" s="1"/>
  <c r="V4" i="130" s="1"/>
  <c r="V13" i="130" s="1"/>
  <c r="P4" i="130"/>
  <c r="P18" i="130" s="1"/>
  <c r="U4" i="130" s="1"/>
  <c r="O4" i="130"/>
  <c r="O18" i="130" s="1"/>
  <c r="T4" i="130" s="1"/>
  <c r="T13" i="130" s="1"/>
  <c r="O21" i="129"/>
  <c r="T7" i="129" s="1"/>
  <c r="Q20" i="129"/>
  <c r="V6" i="129" s="1"/>
  <c r="P20" i="129"/>
  <c r="U6" i="129" s="1"/>
  <c r="O20" i="129"/>
  <c r="T6" i="129" s="1"/>
  <c r="Q10" i="129"/>
  <c r="Q24" i="129" s="1"/>
  <c r="V10" i="129" s="1"/>
  <c r="P10" i="129"/>
  <c r="P24" i="129" s="1"/>
  <c r="U10" i="129" s="1"/>
  <c r="O10" i="129"/>
  <c r="O24" i="129" s="1"/>
  <c r="T10" i="129" s="1"/>
  <c r="Q9" i="129"/>
  <c r="Q23" i="129" s="1"/>
  <c r="V9" i="129" s="1"/>
  <c r="P9" i="129"/>
  <c r="P23" i="129" s="1"/>
  <c r="U9" i="129" s="1"/>
  <c r="O9" i="129"/>
  <c r="O23" i="129" s="1"/>
  <c r="T9" i="129" s="1"/>
  <c r="Q8" i="129"/>
  <c r="Q22" i="129" s="1"/>
  <c r="V8" i="129" s="1"/>
  <c r="P8" i="129"/>
  <c r="P22" i="129" s="1"/>
  <c r="U8" i="129" s="1"/>
  <c r="O8" i="129"/>
  <c r="O22" i="129" s="1"/>
  <c r="T8" i="129" s="1"/>
  <c r="Q7" i="129"/>
  <c r="Q21" i="129" s="1"/>
  <c r="V7" i="129" s="1"/>
  <c r="P7" i="129"/>
  <c r="P21" i="129" s="1"/>
  <c r="U7" i="129" s="1"/>
  <c r="O7" i="129"/>
  <c r="Q6" i="129"/>
  <c r="P6" i="129"/>
  <c r="P13" i="129" s="1"/>
  <c r="O6" i="129"/>
  <c r="Q5" i="129"/>
  <c r="Q19" i="129" s="1"/>
  <c r="V5" i="129" s="1"/>
  <c r="P5" i="129"/>
  <c r="P19" i="129" s="1"/>
  <c r="U5" i="129" s="1"/>
  <c r="O5" i="129"/>
  <c r="O19" i="129" s="1"/>
  <c r="T5" i="129" s="1"/>
  <c r="Q4" i="129"/>
  <c r="Q18" i="129" s="1"/>
  <c r="V4" i="129" s="1"/>
  <c r="P4" i="129"/>
  <c r="P18" i="129" s="1"/>
  <c r="U4" i="129" s="1"/>
  <c r="O4" i="129"/>
  <c r="O18" i="129" s="1"/>
  <c r="T4" i="129" s="1"/>
  <c r="T13" i="129" s="1"/>
  <c r="Q21" i="128"/>
  <c r="V7" i="128" s="1"/>
  <c r="P21" i="128"/>
  <c r="U7" i="128" s="1"/>
  <c r="O21" i="128"/>
  <c r="T7" i="128" s="1"/>
  <c r="Q20" i="128"/>
  <c r="V6" i="128" s="1"/>
  <c r="P20" i="128"/>
  <c r="U6" i="128" s="1"/>
  <c r="O20" i="128"/>
  <c r="T6" i="128" s="1"/>
  <c r="Q10" i="128"/>
  <c r="Q24" i="128" s="1"/>
  <c r="V10" i="128" s="1"/>
  <c r="P10" i="128"/>
  <c r="P24" i="128" s="1"/>
  <c r="U10" i="128" s="1"/>
  <c r="O10" i="128"/>
  <c r="O24" i="128" s="1"/>
  <c r="T10" i="128" s="1"/>
  <c r="Q9" i="128"/>
  <c r="Q23" i="128" s="1"/>
  <c r="V9" i="128" s="1"/>
  <c r="P9" i="128"/>
  <c r="P23" i="128" s="1"/>
  <c r="U9" i="128" s="1"/>
  <c r="O9" i="128"/>
  <c r="O23" i="128" s="1"/>
  <c r="T9" i="128" s="1"/>
  <c r="Q8" i="128"/>
  <c r="Q22" i="128" s="1"/>
  <c r="V8" i="128" s="1"/>
  <c r="P8" i="128"/>
  <c r="P22" i="128" s="1"/>
  <c r="U8" i="128" s="1"/>
  <c r="O8" i="128"/>
  <c r="O22" i="128" s="1"/>
  <c r="T8" i="128" s="1"/>
  <c r="Q7" i="128"/>
  <c r="P7" i="128"/>
  <c r="O7" i="128"/>
  <c r="Q6" i="128"/>
  <c r="P6" i="128"/>
  <c r="P13" i="128" s="1"/>
  <c r="O6" i="128"/>
  <c r="Q5" i="128"/>
  <c r="Q19" i="128" s="1"/>
  <c r="V5" i="128" s="1"/>
  <c r="P5" i="128"/>
  <c r="P19" i="128" s="1"/>
  <c r="U5" i="128" s="1"/>
  <c r="O5" i="128"/>
  <c r="O19" i="128" s="1"/>
  <c r="T5" i="128" s="1"/>
  <c r="Q4" i="128"/>
  <c r="Q18" i="128" s="1"/>
  <c r="V4" i="128" s="1"/>
  <c r="P4" i="128"/>
  <c r="P18" i="128" s="1"/>
  <c r="U4" i="128" s="1"/>
  <c r="O4" i="128"/>
  <c r="O18" i="128" s="1"/>
  <c r="T4" i="128" s="1"/>
  <c r="Q21" i="127"/>
  <c r="V7" i="127" s="1"/>
  <c r="P21" i="127"/>
  <c r="U7" i="127" s="1"/>
  <c r="O21" i="127"/>
  <c r="T7" i="127" s="1"/>
  <c r="Q20" i="127"/>
  <c r="V6" i="127" s="1"/>
  <c r="O20" i="127"/>
  <c r="T6" i="127" s="1"/>
  <c r="Q10" i="127"/>
  <c r="Q24" i="127" s="1"/>
  <c r="V10" i="127" s="1"/>
  <c r="P10" i="127"/>
  <c r="P24" i="127" s="1"/>
  <c r="U10" i="127" s="1"/>
  <c r="O10" i="127"/>
  <c r="O24" i="127" s="1"/>
  <c r="T10" i="127" s="1"/>
  <c r="Q9" i="127"/>
  <c r="Q23" i="127" s="1"/>
  <c r="V9" i="127" s="1"/>
  <c r="P9" i="127"/>
  <c r="P23" i="127" s="1"/>
  <c r="U9" i="127" s="1"/>
  <c r="O9" i="127"/>
  <c r="O23" i="127" s="1"/>
  <c r="T9" i="127" s="1"/>
  <c r="Q8" i="127"/>
  <c r="Q22" i="127" s="1"/>
  <c r="V8" i="127" s="1"/>
  <c r="P8" i="127"/>
  <c r="P22" i="127" s="1"/>
  <c r="U8" i="127" s="1"/>
  <c r="O8" i="127"/>
  <c r="O22" i="127" s="1"/>
  <c r="T8" i="127" s="1"/>
  <c r="Q7" i="127"/>
  <c r="P7" i="127"/>
  <c r="O7" i="127"/>
  <c r="Q6" i="127"/>
  <c r="P6" i="127"/>
  <c r="P13" i="127" s="1"/>
  <c r="O6" i="127"/>
  <c r="Q5" i="127"/>
  <c r="Q19" i="127" s="1"/>
  <c r="V5" i="127" s="1"/>
  <c r="P5" i="127"/>
  <c r="P19" i="127" s="1"/>
  <c r="U5" i="127" s="1"/>
  <c r="O5" i="127"/>
  <c r="O19" i="127" s="1"/>
  <c r="T5" i="127" s="1"/>
  <c r="Q4" i="127"/>
  <c r="Q18" i="127" s="1"/>
  <c r="V4" i="127" s="1"/>
  <c r="V13" i="127" s="1"/>
  <c r="P4" i="127"/>
  <c r="P18" i="127" s="1"/>
  <c r="U4" i="127" s="1"/>
  <c r="O4" i="127"/>
  <c r="O18" i="127" s="1"/>
  <c r="T4" i="127" s="1"/>
  <c r="Q21" i="126"/>
  <c r="V7" i="126" s="1"/>
  <c r="O21" i="126"/>
  <c r="T7" i="126" s="1"/>
  <c r="Q20" i="126"/>
  <c r="V6" i="126" s="1"/>
  <c r="P20" i="126"/>
  <c r="U6" i="126" s="1"/>
  <c r="O20" i="126"/>
  <c r="T6" i="126" s="1"/>
  <c r="Q10" i="126"/>
  <c r="Q24" i="126" s="1"/>
  <c r="V10" i="126" s="1"/>
  <c r="P10" i="126"/>
  <c r="P24" i="126" s="1"/>
  <c r="U10" i="126" s="1"/>
  <c r="O10" i="126"/>
  <c r="O24" i="126" s="1"/>
  <c r="T10" i="126" s="1"/>
  <c r="Q9" i="126"/>
  <c r="Q23" i="126" s="1"/>
  <c r="V9" i="126" s="1"/>
  <c r="P9" i="126"/>
  <c r="P23" i="126" s="1"/>
  <c r="U9" i="126" s="1"/>
  <c r="O9" i="126"/>
  <c r="O23" i="126" s="1"/>
  <c r="T9" i="126" s="1"/>
  <c r="Q8" i="126"/>
  <c r="Q22" i="126" s="1"/>
  <c r="V8" i="126" s="1"/>
  <c r="P8" i="126"/>
  <c r="P22" i="126" s="1"/>
  <c r="U8" i="126" s="1"/>
  <c r="O8" i="126"/>
  <c r="O22" i="126" s="1"/>
  <c r="T8" i="126" s="1"/>
  <c r="Q7" i="126"/>
  <c r="P7" i="126"/>
  <c r="P21" i="126" s="1"/>
  <c r="U7" i="126" s="1"/>
  <c r="O7" i="126"/>
  <c r="Q6" i="126"/>
  <c r="P6" i="126"/>
  <c r="P13" i="126" s="1"/>
  <c r="O6" i="126"/>
  <c r="Q5" i="126"/>
  <c r="Q19" i="126" s="1"/>
  <c r="V5" i="126" s="1"/>
  <c r="P5" i="126"/>
  <c r="P19" i="126" s="1"/>
  <c r="U5" i="126" s="1"/>
  <c r="O5" i="126"/>
  <c r="O19" i="126" s="1"/>
  <c r="T5" i="126" s="1"/>
  <c r="Q4" i="126"/>
  <c r="Q18" i="126" s="1"/>
  <c r="V4" i="126" s="1"/>
  <c r="V13" i="126" s="1"/>
  <c r="P4" i="126"/>
  <c r="P18" i="126" s="1"/>
  <c r="U4" i="126" s="1"/>
  <c r="O4" i="126"/>
  <c r="O18" i="126" s="1"/>
  <c r="T4" i="126" s="1"/>
  <c r="Q21" i="125"/>
  <c r="V7" i="125" s="1"/>
  <c r="P21" i="125"/>
  <c r="U7" i="125" s="1"/>
  <c r="O21" i="125"/>
  <c r="T7" i="125" s="1"/>
  <c r="Q20" i="125"/>
  <c r="V6" i="125" s="1"/>
  <c r="P20" i="125"/>
  <c r="U6" i="125" s="1"/>
  <c r="O20" i="125"/>
  <c r="T6" i="125" s="1"/>
  <c r="Q10" i="125"/>
  <c r="Q24" i="125" s="1"/>
  <c r="V10" i="125" s="1"/>
  <c r="P10" i="125"/>
  <c r="P24" i="125" s="1"/>
  <c r="U10" i="125" s="1"/>
  <c r="O10" i="125"/>
  <c r="O24" i="125" s="1"/>
  <c r="T10" i="125" s="1"/>
  <c r="Q9" i="125"/>
  <c r="Q23" i="125" s="1"/>
  <c r="V9" i="125" s="1"/>
  <c r="P9" i="125"/>
  <c r="P23" i="125" s="1"/>
  <c r="U9" i="125" s="1"/>
  <c r="O9" i="125"/>
  <c r="O23" i="125" s="1"/>
  <c r="T9" i="125" s="1"/>
  <c r="Q8" i="125"/>
  <c r="Q22" i="125" s="1"/>
  <c r="V8" i="125" s="1"/>
  <c r="P8" i="125"/>
  <c r="P22" i="125" s="1"/>
  <c r="U8" i="125" s="1"/>
  <c r="O8" i="125"/>
  <c r="O22" i="125" s="1"/>
  <c r="T8" i="125" s="1"/>
  <c r="Q7" i="125"/>
  <c r="P7" i="125"/>
  <c r="O7" i="125"/>
  <c r="Q6" i="125"/>
  <c r="P6" i="125"/>
  <c r="P13" i="125" s="1"/>
  <c r="O6" i="125"/>
  <c r="Q5" i="125"/>
  <c r="Q19" i="125" s="1"/>
  <c r="V5" i="125" s="1"/>
  <c r="P5" i="125"/>
  <c r="P19" i="125" s="1"/>
  <c r="U5" i="125" s="1"/>
  <c r="O5" i="125"/>
  <c r="O19" i="125" s="1"/>
  <c r="T5" i="125" s="1"/>
  <c r="Q4" i="125"/>
  <c r="Q18" i="125" s="1"/>
  <c r="V4" i="125" s="1"/>
  <c r="V13" i="125" s="1"/>
  <c r="P4" i="125"/>
  <c r="P18" i="125" s="1"/>
  <c r="U4" i="125" s="1"/>
  <c r="O4" i="125"/>
  <c r="O18" i="125" s="1"/>
  <c r="T4" i="125" s="1"/>
  <c r="P21" i="123"/>
  <c r="U7" i="123" s="1"/>
  <c r="O21" i="123"/>
  <c r="T7" i="123" s="1"/>
  <c r="P20" i="123"/>
  <c r="U6" i="123" s="1"/>
  <c r="O20" i="123"/>
  <c r="T6" i="123" s="1"/>
  <c r="Q10" i="123"/>
  <c r="Q24" i="123" s="1"/>
  <c r="V10" i="123" s="1"/>
  <c r="P10" i="123"/>
  <c r="P24" i="123" s="1"/>
  <c r="U10" i="123" s="1"/>
  <c r="O10" i="123"/>
  <c r="O24" i="123" s="1"/>
  <c r="T10" i="123" s="1"/>
  <c r="Q9" i="123"/>
  <c r="Q23" i="123" s="1"/>
  <c r="V9" i="123" s="1"/>
  <c r="P9" i="123"/>
  <c r="P23" i="123" s="1"/>
  <c r="U9" i="123" s="1"/>
  <c r="O9" i="123"/>
  <c r="O23" i="123" s="1"/>
  <c r="T9" i="123" s="1"/>
  <c r="Q8" i="123"/>
  <c r="Q22" i="123" s="1"/>
  <c r="V8" i="123" s="1"/>
  <c r="P8" i="123"/>
  <c r="P22" i="123" s="1"/>
  <c r="U8" i="123" s="1"/>
  <c r="O8" i="123"/>
  <c r="O22" i="123" s="1"/>
  <c r="T8" i="123" s="1"/>
  <c r="Q7" i="123"/>
  <c r="Q21" i="123" s="1"/>
  <c r="V7" i="123" s="1"/>
  <c r="P7" i="123"/>
  <c r="O7" i="123"/>
  <c r="Q6" i="123"/>
  <c r="Q20" i="123" s="1"/>
  <c r="V6" i="123" s="1"/>
  <c r="P6" i="123"/>
  <c r="O6" i="123"/>
  <c r="O13" i="123" s="1"/>
  <c r="Q5" i="123"/>
  <c r="Q19" i="123" s="1"/>
  <c r="V5" i="123" s="1"/>
  <c r="P5" i="123"/>
  <c r="P19" i="123" s="1"/>
  <c r="U5" i="123" s="1"/>
  <c r="O5" i="123"/>
  <c r="O19" i="123" s="1"/>
  <c r="T5" i="123" s="1"/>
  <c r="Q4" i="123"/>
  <c r="Q18" i="123" s="1"/>
  <c r="V4" i="123" s="1"/>
  <c r="P4" i="123"/>
  <c r="P18" i="123" s="1"/>
  <c r="U4" i="123" s="1"/>
  <c r="U13" i="123" s="1"/>
  <c r="O4" i="123"/>
  <c r="O18" i="123" s="1"/>
  <c r="T4" i="123" s="1"/>
  <c r="Q21" i="122"/>
  <c r="V7" i="122" s="1"/>
  <c r="P21" i="122"/>
  <c r="U7" i="122" s="1"/>
  <c r="O21" i="122"/>
  <c r="T7" i="122" s="1"/>
  <c r="Q20" i="122"/>
  <c r="V6" i="122" s="1"/>
  <c r="P20" i="122"/>
  <c r="U6" i="122" s="1"/>
  <c r="O20" i="122"/>
  <c r="T6" i="122" s="1"/>
  <c r="Q10" i="122"/>
  <c r="Q24" i="122" s="1"/>
  <c r="V10" i="122" s="1"/>
  <c r="P10" i="122"/>
  <c r="P24" i="122" s="1"/>
  <c r="U10" i="122" s="1"/>
  <c r="O10" i="122"/>
  <c r="O24" i="122" s="1"/>
  <c r="T10" i="122" s="1"/>
  <c r="Q9" i="122"/>
  <c r="Q23" i="122" s="1"/>
  <c r="V9" i="122" s="1"/>
  <c r="P9" i="122"/>
  <c r="P23" i="122" s="1"/>
  <c r="U9" i="122" s="1"/>
  <c r="O9" i="122"/>
  <c r="O23" i="122" s="1"/>
  <c r="T9" i="122" s="1"/>
  <c r="Q8" i="122"/>
  <c r="Q22" i="122" s="1"/>
  <c r="V8" i="122" s="1"/>
  <c r="P8" i="122"/>
  <c r="P22" i="122" s="1"/>
  <c r="U8" i="122" s="1"/>
  <c r="O8" i="122"/>
  <c r="O22" i="122" s="1"/>
  <c r="T8" i="122" s="1"/>
  <c r="Q7" i="122"/>
  <c r="P7" i="122"/>
  <c r="O7" i="122"/>
  <c r="Q6" i="122"/>
  <c r="P6" i="122"/>
  <c r="P13" i="122" s="1"/>
  <c r="O6" i="122"/>
  <c r="Q5" i="122"/>
  <c r="Q19" i="122" s="1"/>
  <c r="V5" i="122" s="1"/>
  <c r="P5" i="122"/>
  <c r="P19" i="122" s="1"/>
  <c r="U5" i="122" s="1"/>
  <c r="O5" i="122"/>
  <c r="O19" i="122" s="1"/>
  <c r="T5" i="122" s="1"/>
  <c r="Q4" i="122"/>
  <c r="Q18" i="122" s="1"/>
  <c r="V4" i="122" s="1"/>
  <c r="P4" i="122"/>
  <c r="P18" i="122" s="1"/>
  <c r="U4" i="122" s="1"/>
  <c r="O4" i="122"/>
  <c r="O18" i="122" s="1"/>
  <c r="T4" i="122" s="1"/>
  <c r="Q21" i="121"/>
  <c r="V7" i="121" s="1"/>
  <c r="P21" i="121"/>
  <c r="U7" i="121" s="1"/>
  <c r="O21" i="121"/>
  <c r="T7" i="121" s="1"/>
  <c r="Q20" i="121"/>
  <c r="V6" i="121" s="1"/>
  <c r="P20" i="121"/>
  <c r="U6" i="121" s="1"/>
  <c r="O20" i="121"/>
  <c r="T6" i="121" s="1"/>
  <c r="Q10" i="121"/>
  <c r="Q24" i="121" s="1"/>
  <c r="V10" i="121" s="1"/>
  <c r="P10" i="121"/>
  <c r="P24" i="121" s="1"/>
  <c r="U10" i="121" s="1"/>
  <c r="O10" i="121"/>
  <c r="O24" i="121" s="1"/>
  <c r="T10" i="121" s="1"/>
  <c r="Q9" i="121"/>
  <c r="Q23" i="121" s="1"/>
  <c r="V9" i="121" s="1"/>
  <c r="P9" i="121"/>
  <c r="P23" i="121" s="1"/>
  <c r="U9" i="121" s="1"/>
  <c r="O9" i="121"/>
  <c r="O23" i="121" s="1"/>
  <c r="T9" i="121" s="1"/>
  <c r="Q8" i="121"/>
  <c r="Q22" i="121" s="1"/>
  <c r="V8" i="121" s="1"/>
  <c r="P8" i="121"/>
  <c r="P22" i="121" s="1"/>
  <c r="U8" i="121" s="1"/>
  <c r="O8" i="121"/>
  <c r="O22" i="121" s="1"/>
  <c r="T8" i="121" s="1"/>
  <c r="Q7" i="121"/>
  <c r="P7" i="121"/>
  <c r="O7" i="121"/>
  <c r="Q6" i="121"/>
  <c r="P6" i="121"/>
  <c r="P13" i="121" s="1"/>
  <c r="O6" i="121"/>
  <c r="Q5" i="121"/>
  <c r="Q19" i="121" s="1"/>
  <c r="V5" i="121" s="1"/>
  <c r="P5" i="121"/>
  <c r="P19" i="121" s="1"/>
  <c r="U5" i="121" s="1"/>
  <c r="O5" i="121"/>
  <c r="O19" i="121" s="1"/>
  <c r="T5" i="121" s="1"/>
  <c r="Q4" i="121"/>
  <c r="Q18" i="121" s="1"/>
  <c r="V4" i="121" s="1"/>
  <c r="P4" i="121"/>
  <c r="P18" i="121" s="1"/>
  <c r="U4" i="121" s="1"/>
  <c r="O4" i="121"/>
  <c r="O18" i="121" s="1"/>
  <c r="T4" i="121" s="1"/>
  <c r="Q21" i="120"/>
  <c r="V7" i="120" s="1"/>
  <c r="O21" i="120"/>
  <c r="T7" i="120" s="1"/>
  <c r="Q20" i="120"/>
  <c r="V6" i="120" s="1"/>
  <c r="P20" i="120"/>
  <c r="U6" i="120" s="1"/>
  <c r="O20" i="120"/>
  <c r="T6" i="120" s="1"/>
  <c r="Q10" i="120"/>
  <c r="Q24" i="120" s="1"/>
  <c r="V10" i="120" s="1"/>
  <c r="P10" i="120"/>
  <c r="P24" i="120" s="1"/>
  <c r="U10" i="120" s="1"/>
  <c r="O10" i="120"/>
  <c r="O24" i="120" s="1"/>
  <c r="T10" i="120" s="1"/>
  <c r="Q9" i="120"/>
  <c r="Q23" i="120" s="1"/>
  <c r="V9" i="120" s="1"/>
  <c r="P9" i="120"/>
  <c r="P23" i="120" s="1"/>
  <c r="U9" i="120" s="1"/>
  <c r="O9" i="120"/>
  <c r="O23" i="120" s="1"/>
  <c r="T9" i="120" s="1"/>
  <c r="Q8" i="120"/>
  <c r="Q22" i="120" s="1"/>
  <c r="V8" i="120" s="1"/>
  <c r="P8" i="120"/>
  <c r="P22" i="120" s="1"/>
  <c r="U8" i="120" s="1"/>
  <c r="O8" i="120"/>
  <c r="O22" i="120" s="1"/>
  <c r="T8" i="120" s="1"/>
  <c r="Q7" i="120"/>
  <c r="P7" i="120"/>
  <c r="P21" i="120" s="1"/>
  <c r="U7" i="120" s="1"/>
  <c r="O7" i="120"/>
  <c r="Q6" i="120"/>
  <c r="P6" i="120"/>
  <c r="O6" i="120"/>
  <c r="Q5" i="120"/>
  <c r="Q19" i="120" s="1"/>
  <c r="V5" i="120" s="1"/>
  <c r="P5" i="120"/>
  <c r="P19" i="120" s="1"/>
  <c r="U5" i="120" s="1"/>
  <c r="O5" i="120"/>
  <c r="O19" i="120" s="1"/>
  <c r="T5" i="120" s="1"/>
  <c r="Q4" i="120"/>
  <c r="Q18" i="120" s="1"/>
  <c r="V4" i="120" s="1"/>
  <c r="V13" i="120" s="1"/>
  <c r="P4" i="120"/>
  <c r="P18" i="120" s="1"/>
  <c r="U4" i="120" s="1"/>
  <c r="O4" i="120"/>
  <c r="O18" i="120" s="1"/>
  <c r="T4" i="120" s="1"/>
  <c r="Q21" i="119"/>
  <c r="V7" i="119" s="1"/>
  <c r="P21" i="119"/>
  <c r="U7" i="119" s="1"/>
  <c r="O21" i="119"/>
  <c r="T7" i="119" s="1"/>
  <c r="Q20" i="119"/>
  <c r="V6" i="119" s="1"/>
  <c r="P20" i="119"/>
  <c r="U6" i="119" s="1"/>
  <c r="O20" i="119"/>
  <c r="T6" i="119" s="1"/>
  <c r="Q10" i="119"/>
  <c r="Q24" i="119" s="1"/>
  <c r="V10" i="119" s="1"/>
  <c r="P10" i="119"/>
  <c r="P24" i="119" s="1"/>
  <c r="U10" i="119" s="1"/>
  <c r="O10" i="119"/>
  <c r="O24" i="119" s="1"/>
  <c r="T10" i="119" s="1"/>
  <c r="Q9" i="119"/>
  <c r="Q23" i="119" s="1"/>
  <c r="V9" i="119" s="1"/>
  <c r="P9" i="119"/>
  <c r="P23" i="119" s="1"/>
  <c r="U9" i="119" s="1"/>
  <c r="O9" i="119"/>
  <c r="O23" i="119" s="1"/>
  <c r="T9" i="119" s="1"/>
  <c r="Q8" i="119"/>
  <c r="Q22" i="119" s="1"/>
  <c r="V8" i="119" s="1"/>
  <c r="P8" i="119"/>
  <c r="P22" i="119" s="1"/>
  <c r="U8" i="119" s="1"/>
  <c r="O8" i="119"/>
  <c r="O22" i="119" s="1"/>
  <c r="T8" i="119" s="1"/>
  <c r="Q7" i="119"/>
  <c r="P7" i="119"/>
  <c r="O7" i="119"/>
  <c r="Q6" i="119"/>
  <c r="P6" i="119"/>
  <c r="P13" i="119" s="1"/>
  <c r="O6" i="119"/>
  <c r="Q5" i="119"/>
  <c r="Q19" i="119" s="1"/>
  <c r="V5" i="119" s="1"/>
  <c r="P5" i="119"/>
  <c r="P19" i="119" s="1"/>
  <c r="U5" i="119" s="1"/>
  <c r="O5" i="119"/>
  <c r="O19" i="119" s="1"/>
  <c r="T5" i="119" s="1"/>
  <c r="Q4" i="119"/>
  <c r="Q18" i="119" s="1"/>
  <c r="V4" i="119" s="1"/>
  <c r="P4" i="119"/>
  <c r="P18" i="119" s="1"/>
  <c r="U4" i="119" s="1"/>
  <c r="O4" i="119"/>
  <c r="O18" i="119" s="1"/>
  <c r="T4" i="119" s="1"/>
  <c r="Q21" i="118"/>
  <c r="V7" i="118" s="1"/>
  <c r="P21" i="118"/>
  <c r="U7" i="118" s="1"/>
  <c r="O21" i="118"/>
  <c r="T7" i="118" s="1"/>
  <c r="O20" i="118"/>
  <c r="T6" i="118" s="1"/>
  <c r="Q10" i="118"/>
  <c r="Q24" i="118" s="1"/>
  <c r="V10" i="118" s="1"/>
  <c r="P10" i="118"/>
  <c r="P24" i="118" s="1"/>
  <c r="U10" i="118" s="1"/>
  <c r="O10" i="118"/>
  <c r="O24" i="118" s="1"/>
  <c r="T10" i="118" s="1"/>
  <c r="Q9" i="118"/>
  <c r="Q23" i="118" s="1"/>
  <c r="V9" i="118" s="1"/>
  <c r="P9" i="118"/>
  <c r="P23" i="118" s="1"/>
  <c r="U9" i="118" s="1"/>
  <c r="O9" i="118"/>
  <c r="O23" i="118" s="1"/>
  <c r="T9" i="118" s="1"/>
  <c r="Q8" i="118"/>
  <c r="Q22" i="118" s="1"/>
  <c r="V8" i="118" s="1"/>
  <c r="P8" i="118"/>
  <c r="P22" i="118" s="1"/>
  <c r="U8" i="118" s="1"/>
  <c r="O8" i="118"/>
  <c r="O22" i="118" s="1"/>
  <c r="T8" i="118" s="1"/>
  <c r="Q7" i="118"/>
  <c r="P7" i="118"/>
  <c r="O7" i="118"/>
  <c r="Q6" i="118"/>
  <c r="Q20" i="118" s="1"/>
  <c r="V6" i="118" s="1"/>
  <c r="P6" i="118"/>
  <c r="P13" i="118" s="1"/>
  <c r="O6" i="118"/>
  <c r="O13" i="118" s="1"/>
  <c r="Q5" i="118"/>
  <c r="Q19" i="118" s="1"/>
  <c r="V5" i="118" s="1"/>
  <c r="P5" i="118"/>
  <c r="P19" i="118" s="1"/>
  <c r="U5" i="118" s="1"/>
  <c r="O5" i="118"/>
  <c r="O19" i="118" s="1"/>
  <c r="T5" i="118" s="1"/>
  <c r="Q4" i="118"/>
  <c r="Q18" i="118" s="1"/>
  <c r="V4" i="118" s="1"/>
  <c r="P4" i="118"/>
  <c r="P18" i="118" s="1"/>
  <c r="U4" i="118" s="1"/>
  <c r="O4" i="118"/>
  <c r="O18" i="118" s="1"/>
  <c r="T4" i="118" s="1"/>
  <c r="O21" i="117"/>
  <c r="T7" i="117" s="1"/>
  <c r="Q20" i="117"/>
  <c r="V6" i="117" s="1"/>
  <c r="P20" i="117"/>
  <c r="U6" i="117" s="1"/>
  <c r="O20" i="117"/>
  <c r="T6" i="117" s="1"/>
  <c r="Q10" i="117"/>
  <c r="Q24" i="117" s="1"/>
  <c r="V10" i="117" s="1"/>
  <c r="P10" i="117"/>
  <c r="P24" i="117" s="1"/>
  <c r="U10" i="117" s="1"/>
  <c r="O10" i="117"/>
  <c r="O24" i="117" s="1"/>
  <c r="T10" i="117" s="1"/>
  <c r="Q9" i="117"/>
  <c r="Q23" i="117" s="1"/>
  <c r="V9" i="117" s="1"/>
  <c r="P9" i="117"/>
  <c r="P23" i="117" s="1"/>
  <c r="U9" i="117" s="1"/>
  <c r="O9" i="117"/>
  <c r="O23" i="117" s="1"/>
  <c r="T9" i="117" s="1"/>
  <c r="Q8" i="117"/>
  <c r="Q22" i="117" s="1"/>
  <c r="V8" i="117" s="1"/>
  <c r="P8" i="117"/>
  <c r="P22" i="117" s="1"/>
  <c r="U8" i="117" s="1"/>
  <c r="O8" i="117"/>
  <c r="O22" i="117" s="1"/>
  <c r="T8" i="117" s="1"/>
  <c r="Q7" i="117"/>
  <c r="Q21" i="117" s="1"/>
  <c r="V7" i="117" s="1"/>
  <c r="P7" i="117"/>
  <c r="P21" i="117" s="1"/>
  <c r="U7" i="117" s="1"/>
  <c r="O7" i="117"/>
  <c r="Q6" i="117"/>
  <c r="P6" i="117"/>
  <c r="P13" i="117" s="1"/>
  <c r="O6" i="117"/>
  <c r="Q5" i="117"/>
  <c r="Q19" i="117" s="1"/>
  <c r="V5" i="117" s="1"/>
  <c r="P5" i="117"/>
  <c r="P19" i="117" s="1"/>
  <c r="U5" i="117" s="1"/>
  <c r="O5" i="117"/>
  <c r="O19" i="117" s="1"/>
  <c r="T5" i="117" s="1"/>
  <c r="Q4" i="117"/>
  <c r="Q18" i="117" s="1"/>
  <c r="V4" i="117" s="1"/>
  <c r="P4" i="117"/>
  <c r="P18" i="117" s="1"/>
  <c r="U4" i="117" s="1"/>
  <c r="O4" i="117"/>
  <c r="O18" i="117" s="1"/>
  <c r="T4" i="117" s="1"/>
  <c r="P21" i="116"/>
  <c r="U7" i="116" s="1"/>
  <c r="O21" i="116"/>
  <c r="T7" i="116" s="1"/>
  <c r="Q20" i="116"/>
  <c r="V6" i="116" s="1"/>
  <c r="P20" i="116"/>
  <c r="U6" i="116" s="1"/>
  <c r="O20" i="116"/>
  <c r="T6" i="116" s="1"/>
  <c r="Q10" i="116"/>
  <c r="Q24" i="116" s="1"/>
  <c r="V10" i="116" s="1"/>
  <c r="P10" i="116"/>
  <c r="P24" i="116" s="1"/>
  <c r="U10" i="116" s="1"/>
  <c r="O10" i="116"/>
  <c r="O24" i="116" s="1"/>
  <c r="T10" i="116" s="1"/>
  <c r="Q9" i="116"/>
  <c r="Q23" i="116" s="1"/>
  <c r="V9" i="116" s="1"/>
  <c r="P9" i="116"/>
  <c r="P23" i="116" s="1"/>
  <c r="U9" i="116" s="1"/>
  <c r="O9" i="116"/>
  <c r="O23" i="116" s="1"/>
  <c r="T9" i="116" s="1"/>
  <c r="Q8" i="116"/>
  <c r="Q22" i="116" s="1"/>
  <c r="V8" i="116" s="1"/>
  <c r="P8" i="116"/>
  <c r="P22" i="116" s="1"/>
  <c r="U8" i="116" s="1"/>
  <c r="O8" i="116"/>
  <c r="O22" i="116" s="1"/>
  <c r="T8" i="116" s="1"/>
  <c r="Q7" i="116"/>
  <c r="Q21" i="116" s="1"/>
  <c r="V7" i="116" s="1"/>
  <c r="P7" i="116"/>
  <c r="O7" i="116"/>
  <c r="Q6" i="116"/>
  <c r="P6" i="116"/>
  <c r="P13" i="116" s="1"/>
  <c r="O6" i="116"/>
  <c r="Q5" i="116"/>
  <c r="Q19" i="116" s="1"/>
  <c r="V5" i="116" s="1"/>
  <c r="P5" i="116"/>
  <c r="P19" i="116" s="1"/>
  <c r="U5" i="116" s="1"/>
  <c r="O5" i="116"/>
  <c r="O19" i="116" s="1"/>
  <c r="T5" i="116" s="1"/>
  <c r="Q4" i="116"/>
  <c r="Q18" i="116" s="1"/>
  <c r="V4" i="116" s="1"/>
  <c r="P4" i="116"/>
  <c r="P18" i="116" s="1"/>
  <c r="U4" i="116" s="1"/>
  <c r="O4" i="116"/>
  <c r="O18" i="116" s="1"/>
  <c r="T4" i="116" s="1"/>
  <c r="Q21" i="115"/>
  <c r="V7" i="115" s="1"/>
  <c r="P21" i="115"/>
  <c r="U7" i="115" s="1"/>
  <c r="O21" i="115"/>
  <c r="T7" i="115" s="1"/>
  <c r="P20" i="115"/>
  <c r="U6" i="115" s="1"/>
  <c r="O20" i="115"/>
  <c r="T6" i="115" s="1"/>
  <c r="Q10" i="115"/>
  <c r="Q24" i="115" s="1"/>
  <c r="V10" i="115" s="1"/>
  <c r="P10" i="115"/>
  <c r="P24" i="115" s="1"/>
  <c r="U10" i="115" s="1"/>
  <c r="O10" i="115"/>
  <c r="O24" i="115" s="1"/>
  <c r="T10" i="115" s="1"/>
  <c r="Q9" i="115"/>
  <c r="Q23" i="115" s="1"/>
  <c r="V9" i="115" s="1"/>
  <c r="P9" i="115"/>
  <c r="P23" i="115" s="1"/>
  <c r="U9" i="115" s="1"/>
  <c r="O9" i="115"/>
  <c r="O23" i="115" s="1"/>
  <c r="T9" i="115" s="1"/>
  <c r="Q8" i="115"/>
  <c r="Q22" i="115" s="1"/>
  <c r="V8" i="115" s="1"/>
  <c r="P8" i="115"/>
  <c r="P22" i="115" s="1"/>
  <c r="U8" i="115" s="1"/>
  <c r="O8" i="115"/>
  <c r="O22" i="115" s="1"/>
  <c r="T8" i="115" s="1"/>
  <c r="Q7" i="115"/>
  <c r="P7" i="115"/>
  <c r="O7" i="115"/>
  <c r="Q6" i="115"/>
  <c r="Q20" i="115" s="1"/>
  <c r="V6" i="115" s="1"/>
  <c r="P6" i="115"/>
  <c r="P13" i="115" s="1"/>
  <c r="O6" i="115"/>
  <c r="Q5" i="115"/>
  <c r="Q19" i="115" s="1"/>
  <c r="V5" i="115" s="1"/>
  <c r="P5" i="115"/>
  <c r="P19" i="115" s="1"/>
  <c r="U5" i="115" s="1"/>
  <c r="O5" i="115"/>
  <c r="O19" i="115" s="1"/>
  <c r="T5" i="115" s="1"/>
  <c r="Q4" i="115"/>
  <c r="Q18" i="115" s="1"/>
  <c r="V4" i="115" s="1"/>
  <c r="V13" i="115" s="1"/>
  <c r="P4" i="115"/>
  <c r="P18" i="115" s="1"/>
  <c r="U4" i="115" s="1"/>
  <c r="U13" i="115" s="1"/>
  <c r="O4" i="115"/>
  <c r="O18" i="115" s="1"/>
  <c r="T4" i="115" s="1"/>
  <c r="P21" i="114"/>
  <c r="U7" i="114" s="1"/>
  <c r="O21" i="114"/>
  <c r="T7" i="114" s="1"/>
  <c r="P20" i="114"/>
  <c r="U6" i="114" s="1"/>
  <c r="O20" i="114"/>
  <c r="T6" i="114" s="1"/>
  <c r="Q10" i="114"/>
  <c r="Q24" i="114" s="1"/>
  <c r="V10" i="114" s="1"/>
  <c r="P10" i="114"/>
  <c r="P24" i="114" s="1"/>
  <c r="U10" i="114" s="1"/>
  <c r="O10" i="114"/>
  <c r="O24" i="114" s="1"/>
  <c r="T10" i="114" s="1"/>
  <c r="Q9" i="114"/>
  <c r="Q23" i="114" s="1"/>
  <c r="V9" i="114" s="1"/>
  <c r="P9" i="114"/>
  <c r="P23" i="114" s="1"/>
  <c r="U9" i="114" s="1"/>
  <c r="O9" i="114"/>
  <c r="O23" i="114" s="1"/>
  <c r="T9" i="114" s="1"/>
  <c r="Q8" i="114"/>
  <c r="Q22" i="114" s="1"/>
  <c r="V8" i="114" s="1"/>
  <c r="P8" i="114"/>
  <c r="P22" i="114" s="1"/>
  <c r="U8" i="114" s="1"/>
  <c r="O8" i="114"/>
  <c r="O22" i="114" s="1"/>
  <c r="T8" i="114" s="1"/>
  <c r="Q7" i="114"/>
  <c r="Q21" i="114" s="1"/>
  <c r="V7" i="114" s="1"/>
  <c r="P7" i="114"/>
  <c r="O7" i="114"/>
  <c r="Q6" i="114"/>
  <c r="Q20" i="114" s="1"/>
  <c r="V6" i="114" s="1"/>
  <c r="P6" i="114"/>
  <c r="O6" i="114"/>
  <c r="Q5" i="114"/>
  <c r="Q19" i="114" s="1"/>
  <c r="V5" i="114" s="1"/>
  <c r="P5" i="114"/>
  <c r="P19" i="114" s="1"/>
  <c r="U5" i="114" s="1"/>
  <c r="O5" i="114"/>
  <c r="O19" i="114" s="1"/>
  <c r="T5" i="114" s="1"/>
  <c r="Q4" i="114"/>
  <c r="Q18" i="114" s="1"/>
  <c r="V4" i="114" s="1"/>
  <c r="P4" i="114"/>
  <c r="P18" i="114" s="1"/>
  <c r="U4" i="114" s="1"/>
  <c r="U13" i="114" s="1"/>
  <c r="O4" i="114"/>
  <c r="O18" i="114" s="1"/>
  <c r="T4" i="114" s="1"/>
  <c r="T13" i="114" s="1"/>
  <c r="Q21" i="113"/>
  <c r="V7" i="113" s="1"/>
  <c r="P21" i="113"/>
  <c r="U7" i="113" s="1"/>
  <c r="O21" i="113"/>
  <c r="T7" i="113" s="1"/>
  <c r="Q20" i="113"/>
  <c r="V6" i="113" s="1"/>
  <c r="P20" i="113"/>
  <c r="U6" i="113" s="1"/>
  <c r="O20" i="113"/>
  <c r="T6" i="113" s="1"/>
  <c r="Q10" i="113"/>
  <c r="Q24" i="113" s="1"/>
  <c r="V10" i="113" s="1"/>
  <c r="P10" i="113"/>
  <c r="P24" i="113" s="1"/>
  <c r="U10" i="113" s="1"/>
  <c r="O10" i="113"/>
  <c r="O24" i="113" s="1"/>
  <c r="T10" i="113" s="1"/>
  <c r="Q9" i="113"/>
  <c r="Q23" i="113" s="1"/>
  <c r="V9" i="113" s="1"/>
  <c r="P9" i="113"/>
  <c r="P23" i="113" s="1"/>
  <c r="U9" i="113" s="1"/>
  <c r="O9" i="113"/>
  <c r="O23" i="113" s="1"/>
  <c r="T9" i="113" s="1"/>
  <c r="Q8" i="113"/>
  <c r="Q22" i="113" s="1"/>
  <c r="V8" i="113" s="1"/>
  <c r="P8" i="113"/>
  <c r="P22" i="113" s="1"/>
  <c r="U8" i="113" s="1"/>
  <c r="O8" i="113"/>
  <c r="O22" i="113" s="1"/>
  <c r="T8" i="113" s="1"/>
  <c r="Q7" i="113"/>
  <c r="P7" i="113"/>
  <c r="O7" i="113"/>
  <c r="Q6" i="113"/>
  <c r="P6" i="113"/>
  <c r="O6" i="113"/>
  <c r="Q5" i="113"/>
  <c r="Q19" i="113" s="1"/>
  <c r="V5" i="113" s="1"/>
  <c r="P5" i="113"/>
  <c r="P19" i="113" s="1"/>
  <c r="U5" i="113" s="1"/>
  <c r="O5" i="113"/>
  <c r="O19" i="113" s="1"/>
  <c r="T5" i="113" s="1"/>
  <c r="Q4" i="113"/>
  <c r="Q18" i="113" s="1"/>
  <c r="V4" i="113" s="1"/>
  <c r="P4" i="113"/>
  <c r="P18" i="113" s="1"/>
  <c r="U4" i="113" s="1"/>
  <c r="O4" i="113"/>
  <c r="O18" i="113" s="1"/>
  <c r="T4" i="113" s="1"/>
  <c r="Q21" i="112"/>
  <c r="V7" i="112" s="1"/>
  <c r="P21" i="112"/>
  <c r="U7" i="112" s="1"/>
  <c r="O21" i="112"/>
  <c r="T7" i="112" s="1"/>
  <c r="Q20" i="112"/>
  <c r="V6" i="112" s="1"/>
  <c r="P20" i="112"/>
  <c r="U6" i="112" s="1"/>
  <c r="O20" i="112"/>
  <c r="T6" i="112" s="1"/>
  <c r="Q10" i="112"/>
  <c r="Q24" i="112" s="1"/>
  <c r="V10" i="112" s="1"/>
  <c r="P10" i="112"/>
  <c r="P24" i="112" s="1"/>
  <c r="U10" i="112" s="1"/>
  <c r="O10" i="112"/>
  <c r="O24" i="112" s="1"/>
  <c r="T10" i="112" s="1"/>
  <c r="Q9" i="112"/>
  <c r="Q23" i="112" s="1"/>
  <c r="V9" i="112" s="1"/>
  <c r="P9" i="112"/>
  <c r="P23" i="112" s="1"/>
  <c r="U9" i="112" s="1"/>
  <c r="O9" i="112"/>
  <c r="O23" i="112" s="1"/>
  <c r="T9" i="112" s="1"/>
  <c r="Q8" i="112"/>
  <c r="Q22" i="112" s="1"/>
  <c r="V8" i="112" s="1"/>
  <c r="P8" i="112"/>
  <c r="P22" i="112" s="1"/>
  <c r="U8" i="112" s="1"/>
  <c r="O8" i="112"/>
  <c r="O22" i="112" s="1"/>
  <c r="T8" i="112" s="1"/>
  <c r="Q7" i="112"/>
  <c r="P7" i="112"/>
  <c r="O7" i="112"/>
  <c r="Q6" i="112"/>
  <c r="P6" i="112"/>
  <c r="P13" i="112" s="1"/>
  <c r="O6" i="112"/>
  <c r="Q5" i="112"/>
  <c r="Q19" i="112" s="1"/>
  <c r="V5" i="112" s="1"/>
  <c r="P5" i="112"/>
  <c r="P19" i="112" s="1"/>
  <c r="U5" i="112" s="1"/>
  <c r="O5" i="112"/>
  <c r="O19" i="112" s="1"/>
  <c r="T5" i="112" s="1"/>
  <c r="Q4" i="112"/>
  <c r="Q18" i="112" s="1"/>
  <c r="V4" i="112" s="1"/>
  <c r="P4" i="112"/>
  <c r="P18" i="112" s="1"/>
  <c r="U4" i="112" s="1"/>
  <c r="O4" i="112"/>
  <c r="O18" i="112" s="1"/>
  <c r="T4" i="112" s="1"/>
  <c r="O21" i="124"/>
  <c r="T7" i="124" s="1"/>
  <c r="P20" i="124"/>
  <c r="U6" i="124" s="1"/>
  <c r="O20" i="124"/>
  <c r="T6" i="124" s="1"/>
  <c r="Q10" i="124"/>
  <c r="Q24" i="124" s="1"/>
  <c r="V10" i="124" s="1"/>
  <c r="P10" i="124"/>
  <c r="P24" i="124" s="1"/>
  <c r="U10" i="124" s="1"/>
  <c r="O10" i="124"/>
  <c r="O24" i="124" s="1"/>
  <c r="T10" i="124" s="1"/>
  <c r="Q9" i="124"/>
  <c r="Q23" i="124" s="1"/>
  <c r="V9" i="124" s="1"/>
  <c r="P9" i="124"/>
  <c r="P23" i="124" s="1"/>
  <c r="U9" i="124" s="1"/>
  <c r="O9" i="124"/>
  <c r="O23" i="124" s="1"/>
  <c r="T9" i="124" s="1"/>
  <c r="Q8" i="124"/>
  <c r="Q22" i="124" s="1"/>
  <c r="V8" i="124" s="1"/>
  <c r="P8" i="124"/>
  <c r="P22" i="124" s="1"/>
  <c r="U8" i="124" s="1"/>
  <c r="O8" i="124"/>
  <c r="O22" i="124" s="1"/>
  <c r="T8" i="124" s="1"/>
  <c r="Q7" i="124"/>
  <c r="Q21" i="124" s="1"/>
  <c r="V7" i="124" s="1"/>
  <c r="P7" i="124"/>
  <c r="P21" i="124" s="1"/>
  <c r="U7" i="124" s="1"/>
  <c r="O7" i="124"/>
  <c r="Q6" i="124"/>
  <c r="Q20" i="124" s="1"/>
  <c r="V6" i="124" s="1"/>
  <c r="P6" i="124"/>
  <c r="P13" i="124" s="1"/>
  <c r="O6" i="124"/>
  <c r="Q5" i="124"/>
  <c r="Q19" i="124" s="1"/>
  <c r="V5" i="124" s="1"/>
  <c r="P5" i="124"/>
  <c r="P19" i="124" s="1"/>
  <c r="U5" i="124" s="1"/>
  <c r="O5" i="124"/>
  <c r="O19" i="124" s="1"/>
  <c r="T5" i="124" s="1"/>
  <c r="Q4" i="124"/>
  <c r="Q18" i="124" s="1"/>
  <c r="V4" i="124" s="1"/>
  <c r="P4" i="124"/>
  <c r="P18" i="124" s="1"/>
  <c r="U4" i="124" s="1"/>
  <c r="O4" i="124"/>
  <c r="O18" i="124" s="1"/>
  <c r="T4" i="124" s="1"/>
  <c r="T13" i="124" s="1"/>
  <c r="F27" i="142"/>
  <c r="E27" i="142"/>
  <c r="D27" i="142"/>
  <c r="I10" i="142"/>
  <c r="J10" i="142" s="1"/>
  <c r="I9" i="142"/>
  <c r="K9" i="142" s="1"/>
  <c r="I8" i="142"/>
  <c r="J8" i="142" s="1"/>
  <c r="I7" i="142"/>
  <c r="K7" i="142" s="1"/>
  <c r="I6" i="142"/>
  <c r="J6" i="142" s="1"/>
  <c r="I5" i="142"/>
  <c r="K5" i="142" s="1"/>
  <c r="I4" i="142"/>
  <c r="J4" i="142" s="1"/>
  <c r="F27" i="141"/>
  <c r="E27" i="141"/>
  <c r="D27" i="141"/>
  <c r="I10" i="141"/>
  <c r="K10" i="141" s="1"/>
  <c r="I9" i="141"/>
  <c r="K9" i="141" s="1"/>
  <c r="I8" i="141"/>
  <c r="J8" i="141" s="1"/>
  <c r="I7" i="141"/>
  <c r="K7" i="141" s="1"/>
  <c r="I6" i="141"/>
  <c r="K6" i="141" s="1"/>
  <c r="I5" i="141"/>
  <c r="K5" i="141" s="1"/>
  <c r="I4" i="141"/>
  <c r="J4" i="141" s="1"/>
  <c r="F27" i="140"/>
  <c r="E27" i="140"/>
  <c r="D27" i="140"/>
  <c r="I10" i="140"/>
  <c r="K10" i="140" s="1"/>
  <c r="I9" i="140"/>
  <c r="K9" i="140" s="1"/>
  <c r="I8" i="140"/>
  <c r="J8" i="140" s="1"/>
  <c r="I7" i="140"/>
  <c r="K7" i="140" s="1"/>
  <c r="I6" i="140"/>
  <c r="K6" i="140" s="1"/>
  <c r="I5" i="140"/>
  <c r="K5" i="140" s="1"/>
  <c r="K4" i="140"/>
  <c r="I4" i="140"/>
  <c r="J4" i="140" s="1"/>
  <c r="F27" i="139"/>
  <c r="E27" i="139"/>
  <c r="D27" i="139"/>
  <c r="I10" i="139"/>
  <c r="K10" i="139" s="1"/>
  <c r="I9" i="139"/>
  <c r="K9" i="139" s="1"/>
  <c r="I8" i="139"/>
  <c r="J8" i="139" s="1"/>
  <c r="I7" i="139"/>
  <c r="K7" i="139" s="1"/>
  <c r="I6" i="139"/>
  <c r="K6" i="139" s="1"/>
  <c r="I5" i="139"/>
  <c r="K5" i="139" s="1"/>
  <c r="I4" i="139"/>
  <c r="J4" i="139" s="1"/>
  <c r="F27" i="138"/>
  <c r="E27" i="138"/>
  <c r="D27" i="138"/>
  <c r="I10" i="138"/>
  <c r="K10" i="138" s="1"/>
  <c r="I9" i="138"/>
  <c r="K9" i="138" s="1"/>
  <c r="I8" i="138"/>
  <c r="J8" i="138" s="1"/>
  <c r="I7" i="138"/>
  <c r="K7" i="138" s="1"/>
  <c r="I6" i="138"/>
  <c r="K6" i="138" s="1"/>
  <c r="I5" i="138"/>
  <c r="K5" i="138" s="1"/>
  <c r="K4" i="138"/>
  <c r="I4" i="138"/>
  <c r="J4" i="138" s="1"/>
  <c r="F27" i="137"/>
  <c r="E27" i="137"/>
  <c r="D27" i="137"/>
  <c r="I10" i="137"/>
  <c r="K10" i="137" s="1"/>
  <c r="I9" i="137"/>
  <c r="K9" i="137" s="1"/>
  <c r="I8" i="137"/>
  <c r="J8" i="137" s="1"/>
  <c r="I7" i="137"/>
  <c r="K7" i="137" s="1"/>
  <c r="I6" i="137"/>
  <c r="K6" i="137" s="1"/>
  <c r="I5" i="137"/>
  <c r="K5" i="137" s="1"/>
  <c r="K4" i="137"/>
  <c r="I4" i="137"/>
  <c r="J4" i="137" s="1"/>
  <c r="F27" i="136"/>
  <c r="E27" i="136"/>
  <c r="D27" i="136"/>
  <c r="I10" i="136"/>
  <c r="K10" i="136" s="1"/>
  <c r="I9" i="136"/>
  <c r="K9" i="136" s="1"/>
  <c r="I8" i="136"/>
  <c r="J8" i="136" s="1"/>
  <c r="I7" i="136"/>
  <c r="K7" i="136" s="1"/>
  <c r="I6" i="136"/>
  <c r="K6" i="136" s="1"/>
  <c r="I5" i="136"/>
  <c r="K5" i="136" s="1"/>
  <c r="I4" i="136"/>
  <c r="J4" i="136" s="1"/>
  <c r="F27" i="135"/>
  <c r="E27" i="135"/>
  <c r="D27" i="135"/>
  <c r="I10" i="135"/>
  <c r="K10" i="135" s="1"/>
  <c r="I9" i="135"/>
  <c r="K9" i="135" s="1"/>
  <c r="K8" i="135"/>
  <c r="I8" i="135"/>
  <c r="J8" i="135" s="1"/>
  <c r="I7" i="135"/>
  <c r="K7" i="135" s="1"/>
  <c r="I6" i="135"/>
  <c r="K6" i="135" s="1"/>
  <c r="I5" i="135"/>
  <c r="K5" i="135" s="1"/>
  <c r="I4" i="135"/>
  <c r="J4" i="135" s="1"/>
  <c r="F27" i="134"/>
  <c r="E27" i="134"/>
  <c r="D27" i="134"/>
  <c r="I10" i="134"/>
  <c r="K10" i="134" s="1"/>
  <c r="I9" i="134"/>
  <c r="K9" i="134" s="1"/>
  <c r="I8" i="134"/>
  <c r="J8" i="134" s="1"/>
  <c r="I7" i="134"/>
  <c r="K7" i="134" s="1"/>
  <c r="I6" i="134"/>
  <c r="K6" i="134" s="1"/>
  <c r="I5" i="134"/>
  <c r="K5" i="134" s="1"/>
  <c r="K4" i="134"/>
  <c r="I4" i="134"/>
  <c r="J4" i="134" s="1"/>
  <c r="F27" i="133"/>
  <c r="E27" i="133"/>
  <c r="D27" i="133"/>
  <c r="I10" i="133"/>
  <c r="K10" i="133" s="1"/>
  <c r="I9" i="133"/>
  <c r="K9" i="133" s="1"/>
  <c r="I8" i="133"/>
  <c r="J8" i="133" s="1"/>
  <c r="I7" i="133"/>
  <c r="K7" i="133" s="1"/>
  <c r="I6" i="133"/>
  <c r="K6" i="133" s="1"/>
  <c r="I5" i="133"/>
  <c r="K5" i="133" s="1"/>
  <c r="I4" i="133"/>
  <c r="J4" i="133" s="1"/>
  <c r="F27" i="132"/>
  <c r="E27" i="132"/>
  <c r="D27" i="132"/>
  <c r="I10" i="132"/>
  <c r="K10" i="132" s="1"/>
  <c r="I9" i="132"/>
  <c r="K9" i="132" s="1"/>
  <c r="K8" i="132"/>
  <c r="I8" i="132"/>
  <c r="J8" i="132" s="1"/>
  <c r="I7" i="132"/>
  <c r="K7" i="132" s="1"/>
  <c r="I6" i="132"/>
  <c r="K6" i="132" s="1"/>
  <c r="I5" i="132"/>
  <c r="K5" i="132" s="1"/>
  <c r="I4" i="132"/>
  <c r="J4" i="132" s="1"/>
  <c r="F27" i="131"/>
  <c r="E27" i="131"/>
  <c r="D27" i="131"/>
  <c r="I10" i="131"/>
  <c r="K10" i="131" s="1"/>
  <c r="I9" i="131"/>
  <c r="K9" i="131" s="1"/>
  <c r="K8" i="131"/>
  <c r="I8" i="131"/>
  <c r="J8" i="131" s="1"/>
  <c r="I7" i="131"/>
  <c r="K7" i="131" s="1"/>
  <c r="I6" i="131"/>
  <c r="K6" i="131" s="1"/>
  <c r="I5" i="131"/>
  <c r="K5" i="131" s="1"/>
  <c r="K4" i="131"/>
  <c r="I4" i="131"/>
  <c r="J4" i="131" s="1"/>
  <c r="F27" i="130"/>
  <c r="E27" i="130"/>
  <c r="D27" i="130"/>
  <c r="I10" i="130"/>
  <c r="K10" i="130" s="1"/>
  <c r="I9" i="130"/>
  <c r="K9" i="130" s="1"/>
  <c r="I8" i="130"/>
  <c r="J8" i="130" s="1"/>
  <c r="I7" i="130"/>
  <c r="K7" i="130" s="1"/>
  <c r="I6" i="130"/>
  <c r="K6" i="130" s="1"/>
  <c r="I5" i="130"/>
  <c r="K5" i="130" s="1"/>
  <c r="I4" i="130"/>
  <c r="J4" i="130" s="1"/>
  <c r="F27" i="129"/>
  <c r="E27" i="129"/>
  <c r="D27" i="129"/>
  <c r="I10" i="129"/>
  <c r="J10" i="129" s="1"/>
  <c r="I9" i="129"/>
  <c r="K9" i="129" s="1"/>
  <c r="I8" i="129"/>
  <c r="J8" i="129" s="1"/>
  <c r="I7" i="129"/>
  <c r="K7" i="129" s="1"/>
  <c r="I6" i="129"/>
  <c r="J6" i="129" s="1"/>
  <c r="I5" i="129"/>
  <c r="K5" i="129" s="1"/>
  <c r="I4" i="129"/>
  <c r="J4" i="129" s="1"/>
  <c r="F27" i="128"/>
  <c r="E27" i="128"/>
  <c r="D27" i="128"/>
  <c r="I10" i="128"/>
  <c r="K10" i="128" s="1"/>
  <c r="I9" i="128"/>
  <c r="K9" i="128" s="1"/>
  <c r="I8" i="128"/>
  <c r="J8" i="128" s="1"/>
  <c r="I7" i="128"/>
  <c r="K7" i="128" s="1"/>
  <c r="I6" i="128"/>
  <c r="K6" i="128" s="1"/>
  <c r="I5" i="128"/>
  <c r="K5" i="128" s="1"/>
  <c r="K4" i="128"/>
  <c r="I4" i="128"/>
  <c r="J4" i="128" s="1"/>
  <c r="F27" i="127"/>
  <c r="E27" i="127"/>
  <c r="D27" i="127"/>
  <c r="I10" i="127"/>
  <c r="K10" i="127" s="1"/>
  <c r="I9" i="127"/>
  <c r="K9" i="127" s="1"/>
  <c r="K8" i="127"/>
  <c r="I8" i="127"/>
  <c r="J8" i="127" s="1"/>
  <c r="I7" i="127"/>
  <c r="K7" i="127" s="1"/>
  <c r="I6" i="127"/>
  <c r="K6" i="127" s="1"/>
  <c r="I5" i="127"/>
  <c r="K5" i="127" s="1"/>
  <c r="I4" i="127"/>
  <c r="J4" i="127" s="1"/>
  <c r="F27" i="126"/>
  <c r="E27" i="126"/>
  <c r="D27" i="126"/>
  <c r="I10" i="126"/>
  <c r="K10" i="126" s="1"/>
  <c r="I9" i="126"/>
  <c r="K9" i="126" s="1"/>
  <c r="I8" i="126"/>
  <c r="J8" i="126" s="1"/>
  <c r="I7" i="126"/>
  <c r="K7" i="126" s="1"/>
  <c r="I6" i="126"/>
  <c r="K6" i="126" s="1"/>
  <c r="I5" i="126"/>
  <c r="K5" i="126" s="1"/>
  <c r="I4" i="126"/>
  <c r="J4" i="126" s="1"/>
  <c r="F27" i="125"/>
  <c r="E27" i="125"/>
  <c r="D27" i="125"/>
  <c r="I10" i="125"/>
  <c r="J10" i="125" s="1"/>
  <c r="I9" i="125"/>
  <c r="K9" i="125" s="1"/>
  <c r="I8" i="125"/>
  <c r="J8" i="125" s="1"/>
  <c r="I7" i="125"/>
  <c r="K7" i="125" s="1"/>
  <c r="I6" i="125"/>
  <c r="J6" i="125" s="1"/>
  <c r="I5" i="125"/>
  <c r="K5" i="125" s="1"/>
  <c r="I4" i="125"/>
  <c r="J4" i="125" s="1"/>
  <c r="F27" i="124"/>
  <c r="E27" i="124"/>
  <c r="D27" i="124"/>
  <c r="I10" i="124"/>
  <c r="K10" i="124" s="1"/>
  <c r="I9" i="124"/>
  <c r="K9" i="124" s="1"/>
  <c r="I8" i="124"/>
  <c r="J8" i="124" s="1"/>
  <c r="I7" i="124"/>
  <c r="K7" i="124" s="1"/>
  <c r="I6" i="124"/>
  <c r="K6" i="124" s="1"/>
  <c r="I5" i="124"/>
  <c r="K5" i="124" s="1"/>
  <c r="I4" i="124"/>
  <c r="J4" i="124" s="1"/>
  <c r="F27" i="123"/>
  <c r="E27" i="123"/>
  <c r="D27" i="123"/>
  <c r="I10" i="123"/>
  <c r="K10" i="123" s="1"/>
  <c r="I9" i="123"/>
  <c r="K9" i="123" s="1"/>
  <c r="I8" i="123"/>
  <c r="J8" i="123" s="1"/>
  <c r="I7" i="123"/>
  <c r="K7" i="123" s="1"/>
  <c r="I6" i="123"/>
  <c r="K6" i="123" s="1"/>
  <c r="I5" i="123"/>
  <c r="K5" i="123" s="1"/>
  <c r="K4" i="123"/>
  <c r="I4" i="123"/>
  <c r="J4" i="123" s="1"/>
  <c r="F27" i="122"/>
  <c r="E27" i="122"/>
  <c r="D27" i="122"/>
  <c r="K10" i="122"/>
  <c r="J10" i="122"/>
  <c r="I10" i="122"/>
  <c r="I9" i="122"/>
  <c r="K9" i="122" s="1"/>
  <c r="I8" i="122"/>
  <c r="J8" i="122" s="1"/>
  <c r="I7" i="122"/>
  <c r="K7" i="122" s="1"/>
  <c r="I6" i="122"/>
  <c r="K6" i="122" s="1"/>
  <c r="I5" i="122"/>
  <c r="K5" i="122" s="1"/>
  <c r="I4" i="122"/>
  <c r="J4" i="122" s="1"/>
  <c r="F27" i="121"/>
  <c r="E27" i="121"/>
  <c r="D27" i="121"/>
  <c r="I10" i="121"/>
  <c r="K10" i="121" s="1"/>
  <c r="I9" i="121"/>
  <c r="K9" i="121" s="1"/>
  <c r="I8" i="121"/>
  <c r="J8" i="121" s="1"/>
  <c r="I7" i="121"/>
  <c r="K7" i="121" s="1"/>
  <c r="I6" i="121"/>
  <c r="K6" i="121" s="1"/>
  <c r="I5" i="121"/>
  <c r="K5" i="121" s="1"/>
  <c r="K4" i="121"/>
  <c r="I4" i="121"/>
  <c r="J4" i="121" s="1"/>
  <c r="F27" i="120"/>
  <c r="E27" i="120"/>
  <c r="D27" i="120"/>
  <c r="I10" i="120"/>
  <c r="K10" i="120" s="1"/>
  <c r="I9" i="120"/>
  <c r="K9" i="120" s="1"/>
  <c r="I8" i="120"/>
  <c r="J8" i="120" s="1"/>
  <c r="I7" i="120"/>
  <c r="K7" i="120" s="1"/>
  <c r="K6" i="120"/>
  <c r="I6" i="120"/>
  <c r="J6" i="120" s="1"/>
  <c r="I5" i="120"/>
  <c r="K5" i="120" s="1"/>
  <c r="K4" i="120"/>
  <c r="I4" i="120"/>
  <c r="J4" i="120" s="1"/>
  <c r="F27" i="119"/>
  <c r="E27" i="119"/>
  <c r="D27" i="119"/>
  <c r="I10" i="119"/>
  <c r="K10" i="119" s="1"/>
  <c r="I9" i="119"/>
  <c r="K9" i="119" s="1"/>
  <c r="I8" i="119"/>
  <c r="J8" i="119" s="1"/>
  <c r="I7" i="119"/>
  <c r="K7" i="119" s="1"/>
  <c r="I6" i="119"/>
  <c r="K6" i="119" s="1"/>
  <c r="I5" i="119"/>
  <c r="K5" i="119" s="1"/>
  <c r="K4" i="119"/>
  <c r="I4" i="119"/>
  <c r="J4" i="119" s="1"/>
  <c r="F27" i="118"/>
  <c r="E27" i="118"/>
  <c r="D27" i="118"/>
  <c r="I10" i="118"/>
  <c r="J10" i="118" s="1"/>
  <c r="I9" i="118"/>
  <c r="K9" i="118" s="1"/>
  <c r="I8" i="118"/>
  <c r="J8" i="118" s="1"/>
  <c r="I7" i="118"/>
  <c r="K7" i="118" s="1"/>
  <c r="K6" i="118"/>
  <c r="I6" i="118"/>
  <c r="J6" i="118" s="1"/>
  <c r="I5" i="118"/>
  <c r="K5" i="118" s="1"/>
  <c r="I4" i="118"/>
  <c r="J4" i="118" s="1"/>
  <c r="F27" i="117"/>
  <c r="E27" i="117"/>
  <c r="D27" i="117"/>
  <c r="I10" i="117"/>
  <c r="K10" i="117" s="1"/>
  <c r="I9" i="117"/>
  <c r="K9" i="117" s="1"/>
  <c r="I8" i="117"/>
  <c r="J8" i="117" s="1"/>
  <c r="I7" i="117"/>
  <c r="K7" i="117" s="1"/>
  <c r="I6" i="117"/>
  <c r="K6" i="117" s="1"/>
  <c r="I5" i="117"/>
  <c r="K5" i="117" s="1"/>
  <c r="K4" i="117"/>
  <c r="I4" i="117"/>
  <c r="J4" i="117" s="1"/>
  <c r="F27" i="116"/>
  <c r="E27" i="116"/>
  <c r="D27" i="116"/>
  <c r="I10" i="116"/>
  <c r="K10" i="116" s="1"/>
  <c r="I9" i="116"/>
  <c r="K9" i="116" s="1"/>
  <c r="I8" i="116"/>
  <c r="J8" i="116" s="1"/>
  <c r="I7" i="116"/>
  <c r="K7" i="116" s="1"/>
  <c r="I6" i="116"/>
  <c r="K6" i="116" s="1"/>
  <c r="I5" i="116"/>
  <c r="K5" i="116" s="1"/>
  <c r="I4" i="116"/>
  <c r="J4" i="116" s="1"/>
  <c r="F27" i="115"/>
  <c r="E27" i="115"/>
  <c r="D27" i="115"/>
  <c r="I10" i="115"/>
  <c r="K10" i="115" s="1"/>
  <c r="I9" i="115"/>
  <c r="K9" i="115" s="1"/>
  <c r="I8" i="115"/>
  <c r="J8" i="115" s="1"/>
  <c r="I7" i="115"/>
  <c r="K7" i="115" s="1"/>
  <c r="I6" i="115"/>
  <c r="K6" i="115" s="1"/>
  <c r="I5" i="115"/>
  <c r="K5" i="115" s="1"/>
  <c r="K4" i="115"/>
  <c r="I4" i="115"/>
  <c r="J4" i="115" s="1"/>
  <c r="F27" i="114"/>
  <c r="E27" i="114"/>
  <c r="D27" i="114"/>
  <c r="I10" i="114"/>
  <c r="K10" i="114" s="1"/>
  <c r="I9" i="114"/>
  <c r="K9" i="114" s="1"/>
  <c r="I8" i="114"/>
  <c r="J8" i="114" s="1"/>
  <c r="I7" i="114"/>
  <c r="K7" i="114" s="1"/>
  <c r="I6" i="114"/>
  <c r="K6" i="114" s="1"/>
  <c r="I5" i="114"/>
  <c r="K5" i="114" s="1"/>
  <c r="I4" i="114"/>
  <c r="J4" i="114" s="1"/>
  <c r="F27" i="113"/>
  <c r="E27" i="113"/>
  <c r="D27" i="113"/>
  <c r="I10" i="113"/>
  <c r="K10" i="113" s="1"/>
  <c r="I9" i="113"/>
  <c r="K9" i="113" s="1"/>
  <c r="I8" i="113"/>
  <c r="J8" i="113" s="1"/>
  <c r="I7" i="113"/>
  <c r="K7" i="113" s="1"/>
  <c r="I6" i="113"/>
  <c r="J6" i="113" s="1"/>
  <c r="I5" i="113"/>
  <c r="K5" i="113" s="1"/>
  <c r="I4" i="113"/>
  <c r="J4" i="113" s="1"/>
  <c r="F27" i="112"/>
  <c r="E27" i="112"/>
  <c r="D27" i="112"/>
  <c r="I10" i="112"/>
  <c r="K10" i="112" s="1"/>
  <c r="I9" i="112"/>
  <c r="K9" i="112" s="1"/>
  <c r="I8" i="112"/>
  <c r="J8" i="112" s="1"/>
  <c r="I7" i="112"/>
  <c r="K7" i="112" s="1"/>
  <c r="I6" i="112"/>
  <c r="K6" i="112" s="1"/>
  <c r="I5" i="112"/>
  <c r="K5" i="112" s="1"/>
  <c r="I4" i="112"/>
  <c r="J4" i="112" s="1"/>
  <c r="F27" i="111"/>
  <c r="E27" i="111"/>
  <c r="D27" i="111"/>
  <c r="I10" i="111"/>
  <c r="K10" i="111" s="1"/>
  <c r="I9" i="111"/>
  <c r="K9" i="111" s="1"/>
  <c r="I8" i="111"/>
  <c r="J8" i="111" s="1"/>
  <c r="I7" i="111"/>
  <c r="K7" i="111" s="1"/>
  <c r="I6" i="111"/>
  <c r="K6" i="111" s="1"/>
  <c r="I5" i="111"/>
  <c r="K5" i="111" s="1"/>
  <c r="I4" i="111"/>
  <c r="J4" i="111" s="1"/>
  <c r="V13" i="142" l="1"/>
  <c r="M13" i="142"/>
  <c r="O13" i="142"/>
  <c r="P13" i="142"/>
  <c r="Q13" i="142"/>
  <c r="M13" i="141"/>
  <c r="O13" i="141"/>
  <c r="Q13" i="141"/>
  <c r="M13" i="140"/>
  <c r="O13" i="140"/>
  <c r="Q13" i="140"/>
  <c r="T13" i="139"/>
  <c r="M13" i="139"/>
  <c r="O13" i="139"/>
  <c r="Q13" i="139"/>
  <c r="T13" i="138"/>
  <c r="U13" i="138"/>
  <c r="M13" i="138"/>
  <c r="O13" i="138"/>
  <c r="Q13" i="138"/>
  <c r="U13" i="137"/>
  <c r="M13" i="137"/>
  <c r="Q13" i="137"/>
  <c r="T13" i="136"/>
  <c r="U13" i="136"/>
  <c r="O13" i="136"/>
  <c r="M13" i="136"/>
  <c r="Q13" i="136"/>
  <c r="T13" i="135"/>
  <c r="U13" i="135"/>
  <c r="V13" i="135"/>
  <c r="M13" i="135"/>
  <c r="O13" i="135"/>
  <c r="Q13" i="135"/>
  <c r="U13" i="134"/>
  <c r="V13" i="134"/>
  <c r="T13" i="134"/>
  <c r="V18" i="134"/>
  <c r="O13" i="134"/>
  <c r="P13" i="134"/>
  <c r="Q13" i="134"/>
  <c r="T13" i="133"/>
  <c r="U13" i="133"/>
  <c r="V13" i="133"/>
  <c r="M13" i="133"/>
  <c r="O13" i="133"/>
  <c r="Q13" i="133"/>
  <c r="T13" i="132"/>
  <c r="U13" i="132"/>
  <c r="V13" i="132"/>
  <c r="V18" i="132"/>
  <c r="O13" i="132"/>
  <c r="P13" i="132"/>
  <c r="Q13" i="132"/>
  <c r="T13" i="131"/>
  <c r="U13" i="131"/>
  <c r="V13" i="131"/>
  <c r="M13" i="131"/>
  <c r="Q13" i="131"/>
  <c r="U13" i="130"/>
  <c r="M13" i="130"/>
  <c r="O13" i="130"/>
  <c r="P13" i="130"/>
  <c r="Q13" i="130"/>
  <c r="U13" i="129"/>
  <c r="V13" i="129"/>
  <c r="O13" i="129"/>
  <c r="M13" i="129"/>
  <c r="Q13" i="129"/>
  <c r="T13" i="128"/>
  <c r="U13" i="128"/>
  <c r="V13" i="128"/>
  <c r="O13" i="128"/>
  <c r="M13" i="128"/>
  <c r="Q13" i="128"/>
  <c r="T13" i="127"/>
  <c r="P20" i="127"/>
  <c r="U6" i="127" s="1"/>
  <c r="U13" i="127" s="1"/>
  <c r="O13" i="127"/>
  <c r="M13" i="127"/>
  <c r="Q13" i="127"/>
  <c r="T13" i="126"/>
  <c r="U13" i="126"/>
  <c r="M13" i="126"/>
  <c r="O13" i="126"/>
  <c r="Q13" i="126"/>
  <c r="T13" i="125"/>
  <c r="U13" i="125"/>
  <c r="M13" i="125"/>
  <c r="O13" i="125"/>
  <c r="Q13" i="125"/>
  <c r="T13" i="123"/>
  <c r="V13" i="123"/>
  <c r="M13" i="123"/>
  <c r="P13" i="123"/>
  <c r="Q13" i="123"/>
  <c r="T13" i="122"/>
  <c r="U13" i="122"/>
  <c r="V13" i="122"/>
  <c r="O13" i="122"/>
  <c r="M13" i="122"/>
  <c r="Q13" i="122"/>
  <c r="T13" i="121"/>
  <c r="U13" i="121"/>
  <c r="V13" i="121"/>
  <c r="M13" i="121"/>
  <c r="O13" i="121"/>
  <c r="Q13" i="121"/>
  <c r="T13" i="120"/>
  <c r="U13" i="120"/>
  <c r="O13" i="120"/>
  <c r="M13" i="120"/>
  <c r="P13" i="120"/>
  <c r="Q13" i="120"/>
  <c r="T13" i="119"/>
  <c r="U13" i="119"/>
  <c r="V13" i="119"/>
  <c r="M13" i="119"/>
  <c r="O13" i="119"/>
  <c r="Q13" i="119"/>
  <c r="T13" i="118"/>
  <c r="V13" i="118"/>
  <c r="P20" i="118"/>
  <c r="U6" i="118" s="1"/>
  <c r="U13" i="118" s="1"/>
  <c r="M13" i="118"/>
  <c r="Q13" i="118"/>
  <c r="T13" i="117"/>
  <c r="U13" i="117"/>
  <c r="V13" i="117"/>
  <c r="O13" i="117"/>
  <c r="M13" i="117"/>
  <c r="Q13" i="117"/>
  <c r="T13" i="116"/>
  <c r="U13" i="116"/>
  <c r="V13" i="116"/>
  <c r="O13" i="116"/>
  <c r="M13" i="116"/>
  <c r="Q13" i="116"/>
  <c r="T13" i="115"/>
  <c r="M13" i="115"/>
  <c r="O13" i="115"/>
  <c r="Q13" i="115"/>
  <c r="V13" i="114"/>
  <c r="M13" i="114"/>
  <c r="O13" i="114"/>
  <c r="P13" i="114"/>
  <c r="Q13" i="114"/>
  <c r="T13" i="113"/>
  <c r="U13" i="113"/>
  <c r="V13" i="113"/>
  <c r="M13" i="113"/>
  <c r="O13" i="113"/>
  <c r="P13" i="113"/>
  <c r="Q13" i="113"/>
  <c r="T13" i="112"/>
  <c r="U13" i="112"/>
  <c r="V13" i="112"/>
  <c r="M13" i="112"/>
  <c r="O13" i="112"/>
  <c r="Q13" i="112"/>
  <c r="U13" i="124"/>
  <c r="V13" i="124"/>
  <c r="M13" i="124"/>
  <c r="O13" i="124"/>
  <c r="Q13" i="124"/>
  <c r="K4" i="111"/>
  <c r="K8" i="111"/>
  <c r="K4" i="124"/>
  <c r="K8" i="124"/>
  <c r="K8" i="112"/>
  <c r="K4" i="112"/>
  <c r="K4" i="113"/>
  <c r="K6" i="113"/>
  <c r="K8" i="113"/>
  <c r="K4" i="114"/>
  <c r="K8" i="114"/>
  <c r="K8" i="115"/>
  <c r="K4" i="116"/>
  <c r="K8" i="116"/>
  <c r="K8" i="117"/>
  <c r="K8" i="118"/>
  <c r="K10" i="118"/>
  <c r="K4" i="118"/>
  <c r="K8" i="119"/>
  <c r="K8" i="120"/>
  <c r="J10" i="120"/>
  <c r="K8" i="121"/>
  <c r="K8" i="122"/>
  <c r="K4" i="122"/>
  <c r="J6" i="122"/>
  <c r="J10" i="123"/>
  <c r="J6" i="123"/>
  <c r="K8" i="123"/>
  <c r="K6" i="125"/>
  <c r="K8" i="125"/>
  <c r="K10" i="125"/>
  <c r="K4" i="125"/>
  <c r="K4" i="126"/>
  <c r="K8" i="126"/>
  <c r="K4" i="127"/>
  <c r="K8" i="128"/>
  <c r="K10" i="129"/>
  <c r="K4" i="129"/>
  <c r="K6" i="129"/>
  <c r="K8" i="129"/>
  <c r="K4" i="130"/>
  <c r="K8" i="130"/>
  <c r="K4" i="132"/>
  <c r="K4" i="133"/>
  <c r="K8" i="133"/>
  <c r="K8" i="134"/>
  <c r="K4" i="135"/>
  <c r="K4" i="136"/>
  <c r="K8" i="136"/>
  <c r="K8" i="137"/>
  <c r="J10" i="138"/>
  <c r="J6" i="138"/>
  <c r="K8" i="138"/>
  <c r="K4" i="139"/>
  <c r="K8" i="139"/>
  <c r="K8" i="140"/>
  <c r="K4" i="141"/>
  <c r="K8" i="141"/>
  <c r="K4" i="142"/>
  <c r="K6" i="142"/>
  <c r="K8" i="142"/>
  <c r="K10" i="142"/>
  <c r="J7" i="142"/>
  <c r="J5" i="142"/>
  <c r="J9" i="142"/>
  <c r="J7" i="141"/>
  <c r="J6" i="141"/>
  <c r="J10" i="141"/>
  <c r="J5" i="141"/>
  <c r="J9" i="141"/>
  <c r="J7" i="140"/>
  <c r="J6" i="140"/>
  <c r="J10" i="140"/>
  <c r="J5" i="140"/>
  <c r="J9" i="140"/>
  <c r="J7" i="139"/>
  <c r="J6" i="139"/>
  <c r="J10" i="139"/>
  <c r="J5" i="139"/>
  <c r="J9" i="139"/>
  <c r="J7" i="138"/>
  <c r="J5" i="138"/>
  <c r="J9" i="138"/>
  <c r="J7" i="137"/>
  <c r="J6" i="137"/>
  <c r="J10" i="137"/>
  <c r="J5" i="137"/>
  <c r="J9" i="137"/>
  <c r="J7" i="136"/>
  <c r="J6" i="136"/>
  <c r="J10" i="136"/>
  <c r="J5" i="136"/>
  <c r="J9" i="136"/>
  <c r="J7" i="135"/>
  <c r="J6" i="135"/>
  <c r="J10" i="135"/>
  <c r="J5" i="135"/>
  <c r="J9" i="135"/>
  <c r="J7" i="134"/>
  <c r="J6" i="134"/>
  <c r="J10" i="134"/>
  <c r="J5" i="134"/>
  <c r="J9" i="134"/>
  <c r="J7" i="133"/>
  <c r="J6" i="133"/>
  <c r="J10" i="133"/>
  <c r="J5" i="133"/>
  <c r="J9" i="133"/>
  <c r="J7" i="132"/>
  <c r="J6" i="132"/>
  <c r="J10" i="132"/>
  <c r="J5" i="132"/>
  <c r="J9" i="132"/>
  <c r="J7" i="131"/>
  <c r="J6" i="131"/>
  <c r="J10" i="131"/>
  <c r="J5" i="131"/>
  <c r="J9" i="131"/>
  <c r="J7" i="130"/>
  <c r="J6" i="130"/>
  <c r="J10" i="130"/>
  <c r="J5" i="130"/>
  <c r="J9" i="130"/>
  <c r="J7" i="129"/>
  <c r="J5" i="129"/>
  <c r="J9" i="129"/>
  <c r="J7" i="128"/>
  <c r="J6" i="128"/>
  <c r="J10" i="128"/>
  <c r="J5" i="128"/>
  <c r="J9" i="128"/>
  <c r="J7" i="127"/>
  <c r="J6" i="127"/>
  <c r="J10" i="127"/>
  <c r="J5" i="127"/>
  <c r="J9" i="127"/>
  <c r="J7" i="126"/>
  <c r="J6" i="126"/>
  <c r="J10" i="126"/>
  <c r="J5" i="126"/>
  <c r="J9" i="126"/>
  <c r="J7" i="125"/>
  <c r="J5" i="125"/>
  <c r="J9" i="125"/>
  <c r="J7" i="124"/>
  <c r="J6" i="124"/>
  <c r="J10" i="124"/>
  <c r="J5" i="124"/>
  <c r="J9" i="124"/>
  <c r="J7" i="123"/>
  <c r="J5" i="123"/>
  <c r="J9" i="123"/>
  <c r="J7" i="122"/>
  <c r="J5" i="122"/>
  <c r="J9" i="122"/>
  <c r="J7" i="121"/>
  <c r="J6" i="121"/>
  <c r="J10" i="121"/>
  <c r="J5" i="121"/>
  <c r="J9" i="121"/>
  <c r="J7" i="120"/>
  <c r="J5" i="120"/>
  <c r="J9" i="120"/>
  <c r="J7" i="119"/>
  <c r="J6" i="119"/>
  <c r="J10" i="119"/>
  <c r="J5" i="119"/>
  <c r="J9" i="119"/>
  <c r="J7" i="118"/>
  <c r="J5" i="118"/>
  <c r="J9" i="118"/>
  <c r="J7" i="117"/>
  <c r="J6" i="117"/>
  <c r="J10" i="117"/>
  <c r="J5" i="117"/>
  <c r="J9" i="117"/>
  <c r="J7" i="116"/>
  <c r="J6" i="116"/>
  <c r="J10" i="116"/>
  <c r="J5" i="116"/>
  <c r="J9" i="116"/>
  <c r="J7" i="115"/>
  <c r="J6" i="115"/>
  <c r="J10" i="115"/>
  <c r="J5" i="115"/>
  <c r="J9" i="115"/>
  <c r="J7" i="114"/>
  <c r="J6" i="114"/>
  <c r="J10" i="114"/>
  <c r="J5" i="114"/>
  <c r="J9" i="114"/>
  <c r="J7" i="113"/>
  <c r="J10" i="113"/>
  <c r="J5" i="113"/>
  <c r="J9" i="113"/>
  <c r="J7" i="112"/>
  <c r="J6" i="112"/>
  <c r="J10" i="112"/>
  <c r="J5" i="112"/>
  <c r="J9" i="112"/>
  <c r="Q4" i="111"/>
  <c r="P4" i="111"/>
  <c r="O4" i="111"/>
  <c r="Q8" i="111"/>
  <c r="Q22" i="111" s="1"/>
  <c r="V8" i="111" s="1"/>
  <c r="P8" i="111"/>
  <c r="P22" i="111" s="1"/>
  <c r="U8" i="111" s="1"/>
  <c r="O8" i="111"/>
  <c r="O22" i="111" s="1"/>
  <c r="T8" i="111" s="1"/>
  <c r="J7" i="111"/>
  <c r="J6" i="111"/>
  <c r="J10" i="111"/>
  <c r="J5" i="111"/>
  <c r="J9" i="111"/>
  <c r="V18" i="142" l="1"/>
  <c r="V18" i="141"/>
  <c r="V18" i="140"/>
  <c r="V18" i="139"/>
  <c r="V18" i="138"/>
  <c r="V18" i="137"/>
  <c r="V18" i="136"/>
  <c r="V18" i="135"/>
  <c r="V18" i="133"/>
  <c r="V18" i="131"/>
  <c r="V18" i="130"/>
  <c r="V18" i="129"/>
  <c r="V18" i="128"/>
  <c r="V18" i="127"/>
  <c r="V18" i="126"/>
  <c r="V18" i="125"/>
  <c r="V18" i="123"/>
  <c r="V18" i="122"/>
  <c r="V18" i="121"/>
  <c r="V18" i="120"/>
  <c r="V18" i="119"/>
  <c r="V18" i="118"/>
  <c r="V18" i="117"/>
  <c r="V18" i="116"/>
  <c r="V18" i="115"/>
  <c r="V18" i="114"/>
  <c r="V18" i="113"/>
  <c r="V18" i="112"/>
  <c r="V18" i="124"/>
  <c r="Q9" i="111"/>
  <c r="Q23" i="111" s="1"/>
  <c r="V9" i="111" s="1"/>
  <c r="P9" i="111"/>
  <c r="P23" i="111" s="1"/>
  <c r="U9" i="111" s="1"/>
  <c r="O9" i="111"/>
  <c r="O23" i="111" s="1"/>
  <c r="T9" i="111" s="1"/>
  <c r="Q5" i="111"/>
  <c r="Q19" i="111" s="1"/>
  <c r="V5" i="111" s="1"/>
  <c r="P5" i="111"/>
  <c r="P19" i="111" s="1"/>
  <c r="U5" i="111" s="1"/>
  <c r="O5" i="111"/>
  <c r="O19" i="111" s="1"/>
  <c r="T5" i="111" s="1"/>
  <c r="Q10" i="111"/>
  <c r="Q24" i="111" s="1"/>
  <c r="V10" i="111" s="1"/>
  <c r="P10" i="111"/>
  <c r="P24" i="111" s="1"/>
  <c r="U10" i="111" s="1"/>
  <c r="O10" i="111"/>
  <c r="O24" i="111" s="1"/>
  <c r="T10" i="111" s="1"/>
  <c r="Q6" i="111"/>
  <c r="Q20" i="111" s="1"/>
  <c r="V6" i="111" s="1"/>
  <c r="P6" i="111"/>
  <c r="P20" i="111" s="1"/>
  <c r="U6" i="111" s="1"/>
  <c r="O6" i="111"/>
  <c r="O20" i="111" s="1"/>
  <c r="T6" i="111" s="1"/>
  <c r="Q7" i="111"/>
  <c r="Q21" i="111" s="1"/>
  <c r="V7" i="111" s="1"/>
  <c r="P7" i="111"/>
  <c r="P21" i="111" s="1"/>
  <c r="U7" i="111" s="1"/>
  <c r="O7" i="111"/>
  <c r="O21" i="111" s="1"/>
  <c r="T7" i="111" s="1"/>
  <c r="O18" i="111"/>
  <c r="T4" i="111" s="1"/>
  <c r="P18" i="111"/>
  <c r="U4" i="111" s="1"/>
  <c r="Q18" i="111"/>
  <c r="V4" i="111" s="1"/>
  <c r="O13" i="111" l="1"/>
  <c r="V13" i="111"/>
  <c r="Q13" i="111"/>
  <c r="U13" i="111"/>
  <c r="P13" i="111"/>
  <c r="M13" i="111"/>
  <c r="T13" i="111"/>
  <c r="V18" i="111" l="1"/>
</calcChain>
</file>

<file path=xl/sharedStrings.xml><?xml version="1.0" encoding="utf-8"?>
<sst xmlns="http://schemas.openxmlformats.org/spreadsheetml/2006/main" count="2528" uniqueCount="56">
  <si>
    <t>RPM-1</t>
  </si>
  <si>
    <t>PAT-3</t>
  </si>
  <si>
    <t>PAT-2</t>
  </si>
  <si>
    <t>UNC-112</t>
  </si>
  <si>
    <t>UNC-97</t>
  </si>
  <si>
    <t>PAT-4</t>
  </si>
  <si>
    <t>PAT-6</t>
  </si>
  <si>
    <t>TLN-1</t>
  </si>
  <si>
    <t>DEB-1</t>
  </si>
  <si>
    <t>PAB-2</t>
  </si>
  <si>
    <t>FLN-1</t>
  </si>
  <si>
    <t>PAB-1</t>
  </si>
  <si>
    <t>ERM-1</t>
  </si>
  <si>
    <t>ATN-1</t>
  </si>
  <si>
    <t>MEC-12</t>
  </si>
  <si>
    <t>KIN-1</t>
  </si>
  <si>
    <t>ACT-4</t>
  </si>
  <si>
    <t>CRT-1</t>
  </si>
  <si>
    <t>LET-92</t>
  </si>
  <si>
    <t>CLP-1</t>
  </si>
  <si>
    <t>TNS-1</t>
  </si>
  <si>
    <t>RHO-1</t>
  </si>
  <si>
    <t>RACK-1</t>
  </si>
  <si>
    <t>CAV-1</t>
  </si>
  <si>
    <t>LRP-2</t>
  </si>
  <si>
    <t>DYN-1</t>
  </si>
  <si>
    <t>ARF-1</t>
  </si>
  <si>
    <t>NMY-1</t>
  </si>
  <si>
    <t>ABL-1</t>
  </si>
  <si>
    <t>Y105E8A.25</t>
  </si>
  <si>
    <t>COR-1</t>
  </si>
  <si>
    <t>PKC-2</t>
  </si>
  <si>
    <t>RPM-1 LD</t>
  </si>
  <si>
    <t>GFP</t>
  </si>
  <si>
    <t>MW (kDa)</t>
  </si>
  <si>
    <t>GFP
(0=1)</t>
  </si>
  <si>
    <t>CED-10</t>
  </si>
  <si>
    <t>Mean Average</t>
  </si>
  <si>
    <t>RPM-1 LD/RPM-1</t>
  </si>
  <si>
    <t>Total Spectra for Protein of Interest</t>
  </si>
  <si>
    <t>Total Experiments Enriched 1.5x</t>
  </si>
  <si>
    <t>Total Spectra (sum; Table 1)</t>
  </si>
  <si>
    <t>Total Spectra for 
Protein of Interest</t>
  </si>
  <si>
    <r>
      <t xml:space="preserve">1.5x Enrichment over GFP
</t>
    </r>
    <r>
      <rPr>
        <sz val="11"/>
        <color theme="1"/>
        <rFont val="Calibri"/>
        <family val="2"/>
        <scheme val="minor"/>
      </rPr>
      <t>(for selection of candidate)</t>
    </r>
  </si>
  <si>
    <r>
      <t xml:space="preserve">Total Spectra for Protein of Interest
</t>
    </r>
    <r>
      <rPr>
        <sz val="11"/>
        <color theme="1"/>
        <rFont val="Calibri"/>
        <family val="2"/>
        <scheme val="minor"/>
      </rPr>
      <t>(Enriched experiments only)</t>
    </r>
  </si>
  <si>
    <r>
      <t xml:space="preserve">Normalized Spectra for Protein of Interest
</t>
    </r>
    <r>
      <rPr>
        <sz val="11"/>
        <color theme="1"/>
        <rFont val="Calibri"/>
        <family val="2"/>
        <scheme val="minor"/>
      </rPr>
      <t>((Total spectra-GFP background)
/Target spectra)</t>
    </r>
  </si>
  <si>
    <t>Total Spectra for
Protein of Interest</t>
  </si>
  <si>
    <r>
      <rPr>
        <b/>
        <u/>
        <sz val="11"/>
        <rFont val="Calibri"/>
        <family val="2"/>
        <scheme val="minor"/>
      </rPr>
      <t xml:space="preserve">AP Target spectra </t>
    </r>
    <r>
      <rPr>
        <b/>
        <u/>
        <sz val="11"/>
        <color rgb="FFC00000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(</t>
    </r>
    <r>
      <rPr>
        <b/>
        <sz val="11"/>
        <color theme="9" tint="-0.499984740745262"/>
        <rFont val="Calibri"/>
        <family val="2"/>
        <scheme val="minor"/>
      </rPr>
      <t>GFP</t>
    </r>
    <r>
      <rPr>
        <b/>
        <sz val="11"/>
        <color rgb="FFC0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 xml:space="preserve">or </t>
    </r>
    <r>
      <rPr>
        <b/>
        <sz val="11"/>
        <color rgb="FFC00000"/>
        <rFont val="Calibri"/>
        <family val="2"/>
        <scheme val="minor"/>
      </rPr>
      <t>RPM-1</t>
    </r>
    <r>
      <rPr>
        <b/>
        <sz val="11"/>
        <rFont val="Calibri"/>
        <family val="2"/>
        <scheme val="minor"/>
      </rPr>
      <t>)</t>
    </r>
  </si>
  <si>
    <r>
      <rPr>
        <b/>
        <u/>
        <sz val="11"/>
        <rFont val="Calibri"/>
        <family val="2"/>
        <scheme val="minor"/>
      </rPr>
      <t>AP Target spectra</t>
    </r>
    <r>
      <rPr>
        <b/>
        <u/>
        <sz val="11"/>
        <color rgb="FFC00000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(</t>
    </r>
    <r>
      <rPr>
        <b/>
        <sz val="11"/>
        <color theme="9" tint="-0.499984740745262"/>
        <rFont val="Calibri"/>
        <family val="2"/>
        <scheme val="minor"/>
      </rPr>
      <t>GFP</t>
    </r>
    <r>
      <rPr>
        <b/>
        <sz val="11"/>
        <color rgb="FFC0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or</t>
    </r>
    <r>
      <rPr>
        <b/>
        <sz val="11"/>
        <color rgb="FFC00000"/>
        <rFont val="Calibri"/>
        <family val="2"/>
        <scheme val="minor"/>
      </rPr>
      <t xml:space="preserve"> RPM-1</t>
    </r>
    <r>
      <rPr>
        <b/>
        <sz val="11"/>
        <rFont val="Calibri"/>
        <family val="2"/>
        <scheme val="minor"/>
      </rPr>
      <t>)</t>
    </r>
  </si>
  <si>
    <t>Fold Increase</t>
  </si>
  <si>
    <t>Tris 0.1% NP40</t>
  </si>
  <si>
    <t>Hepes 0.1% NP40</t>
  </si>
  <si>
    <t>Tris 0.3% NP40</t>
  </si>
  <si>
    <t>Tris  0.1% CHAPS</t>
  </si>
  <si>
    <t>Tris 0.1% CHAPS</t>
  </si>
  <si>
    <t>(Presented in Fig 1B,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</si>
</sst>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rgb="FFC00000"/>
      <name val="Times New Roman"/>
      <family val="1"/>
    </font>
    <font>
      <sz val="12"/>
      <color rgb="FFC0000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2"/>
      <color theme="9" tint="-0.499984740745262"/>
      <name val="Times New Roman"/>
      <family val="1"/>
    </font>
    <font>
      <sz val="12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4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164" fontId="15" fillId="0" borderId="12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" fontId="0" fillId="0" borderId="35" xfId="0" applyNumberFormat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2" fontId="15" fillId="0" borderId="12" xfId="0" applyNumberFormat="1" applyFont="1" applyBorder="1" applyAlignment="1">
      <alignment horizontal="center" vertical="center"/>
    </xf>
    <xf numFmtId="1" fontId="15" fillId="0" borderId="12" xfId="0" applyNumberFormat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</cellXfs>
  <cellStyles count="2">
    <cellStyle name="Normal" xfId="0" builtinId="0"/>
    <cellStyle name="Normal 2" xfId="1" xr:uid="{12674C1E-4569-4337-9100-3B1CE7150B2D}"/>
  </cellStyles>
  <dxfs count="128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127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DA7D3-54F2-42B4-A41C-513321661C40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28</v>
      </c>
      <c r="B1" s="39"/>
    </row>
    <row r="2" spans="1:22" ht="49.5" customHeight="1" thickBot="1" x14ac:dyDescent="0.3">
      <c r="A2" s="58" t="s">
        <v>34</v>
      </c>
      <c r="B2" s="41">
        <v>138</v>
      </c>
      <c r="D2" s="97" t="s">
        <v>42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18" t="s">
        <v>33</v>
      </c>
      <c r="E3" s="19" t="s">
        <v>0</v>
      </c>
      <c r="F3" s="15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12" t="s">
        <v>50</v>
      </c>
      <c r="D4" s="43">
        <v>0</v>
      </c>
      <c r="E4" s="6">
        <v>0</v>
      </c>
      <c r="F4" s="44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13" t="s">
        <v>51</v>
      </c>
      <c r="D5" s="7">
        <v>3</v>
      </c>
      <c r="E5" s="8">
        <v>0</v>
      </c>
      <c r="F5" s="47">
        <v>3</v>
      </c>
      <c r="H5" s="13" t="s">
        <v>51</v>
      </c>
      <c r="I5" s="46">
        <f t="shared" ref="I5:I10" si="4">IF(D5 = 0, 1, D5)</f>
        <v>3</v>
      </c>
      <c r="J5" s="52">
        <f t="shared" si="0"/>
        <v>0</v>
      </c>
      <c r="K5" s="53">
        <f t="shared" si="0"/>
        <v>1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7">
        <v>0</v>
      </c>
      <c r="E6" s="8">
        <v>0</v>
      </c>
      <c r="F6" s="47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4" t="s">
        <v>50</v>
      </c>
      <c r="D7" s="7">
        <v>0</v>
      </c>
      <c r="E7" s="8">
        <v>0</v>
      </c>
      <c r="F7" s="47">
        <v>0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13" t="s">
        <v>52</v>
      </c>
      <c r="D8" s="7">
        <v>0</v>
      </c>
      <c r="E8" s="8">
        <v>0</v>
      </c>
      <c r="F8" s="47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13" t="s">
        <v>53</v>
      </c>
      <c r="D9" s="7">
        <v>3</v>
      </c>
      <c r="E9" s="8">
        <v>0</v>
      </c>
      <c r="F9" s="47">
        <v>5</v>
      </c>
      <c r="H9" s="13" t="s">
        <v>53</v>
      </c>
      <c r="I9" s="46">
        <f t="shared" si="4"/>
        <v>3</v>
      </c>
      <c r="J9" s="52">
        <f t="shared" si="0"/>
        <v>0</v>
      </c>
      <c r="K9" s="53">
        <f>F9/$I9</f>
        <v>1.6666666666666667</v>
      </c>
      <c r="L9" s="57"/>
      <c r="N9" s="13" t="s">
        <v>53</v>
      </c>
      <c r="O9" s="13">
        <f t="shared" si="1"/>
        <v>3</v>
      </c>
      <c r="P9" s="7">
        <f t="shared" si="1"/>
        <v>0</v>
      </c>
      <c r="Q9" s="47">
        <f t="shared" si="1"/>
        <v>5</v>
      </c>
      <c r="S9" s="13" t="s">
        <v>53</v>
      </c>
      <c r="T9" s="72">
        <f t="shared" si="2"/>
        <v>0</v>
      </c>
      <c r="U9" s="60">
        <f t="shared" si="3"/>
        <v>0</v>
      </c>
      <c r="V9" s="68">
        <f t="shared" si="3"/>
        <v>1.5221032699730539</v>
      </c>
    </row>
    <row r="10" spans="1:22" ht="16.5" thickBot="1" x14ac:dyDescent="0.3">
      <c r="C10" s="14" t="s">
        <v>54</v>
      </c>
      <c r="D10" s="9">
        <v>0</v>
      </c>
      <c r="E10" s="10">
        <v>0</v>
      </c>
      <c r="F10" s="49">
        <v>0</v>
      </c>
      <c r="H10" s="14" t="s">
        <v>54</v>
      </c>
      <c r="I10" s="48">
        <f t="shared" si="4"/>
        <v>1</v>
      </c>
      <c r="J10" s="54">
        <f t="shared" si="0"/>
        <v>0</v>
      </c>
      <c r="K10" s="55">
        <f>F10/$I10</f>
        <v>0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1</v>
      </c>
      <c r="N13"/>
      <c r="O13" s="40">
        <f>SUM(O4:O10)</f>
        <v>3</v>
      </c>
      <c r="P13" s="40">
        <f t="shared" ref="P13:Q13" si="5">SUM(P4:P10)</f>
        <v>0</v>
      </c>
      <c r="Q13" s="65">
        <f t="shared" si="5"/>
        <v>5</v>
      </c>
      <c r="T13" s="64">
        <f>AVERAGE(T4:T10)</f>
        <v>0</v>
      </c>
      <c r="U13" s="62">
        <f t="shared" ref="U13:V13" si="6">AVERAGE(U4:U10)</f>
        <v>0</v>
      </c>
      <c r="V13" s="63">
        <f t="shared" si="6"/>
        <v>1.5221032699730539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56" t="str">
        <f>IF(M13&lt;=1,"n.a.", IF(U13=0, V13, V13/U13))</f>
        <v>n.a.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D26:F26"/>
    <mergeCell ref="O15:Q15"/>
    <mergeCell ref="D2:F2"/>
    <mergeCell ref="I2:K2"/>
    <mergeCell ref="O2:Q2"/>
    <mergeCell ref="P16:Q16"/>
    <mergeCell ref="O12:Q12"/>
    <mergeCell ref="T12:V12"/>
    <mergeCell ref="D15:F15"/>
    <mergeCell ref="E16:F16"/>
  </mergeCells>
  <conditionalFormatting sqref="J4:L10">
    <cfRule type="cellIs" dxfId="127" priority="7" operator="greaterThanOrEqual">
      <formula>1.5</formula>
    </cfRule>
  </conditionalFormatting>
  <conditionalFormatting sqref="O4:Q10">
    <cfRule type="containsBlanks" dxfId="126" priority="4">
      <formula>LEN(TRIM(O4))=0</formula>
    </cfRule>
  </conditionalFormatting>
  <conditionalFormatting sqref="O18:Q24">
    <cfRule type="containsBlanks" dxfId="125" priority="3">
      <formula>LEN(TRIM(O18))=0</formula>
    </cfRule>
  </conditionalFormatting>
  <conditionalFormatting sqref="T4:V10">
    <cfRule type="containsBlanks" dxfId="124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919CF-3C73-47B2-80D4-19931C2DCB92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8</v>
      </c>
      <c r="B1" s="39"/>
    </row>
    <row r="2" spans="1:22" ht="49.5" customHeight="1" thickBot="1" x14ac:dyDescent="0.3">
      <c r="A2" s="58" t="s">
        <v>34</v>
      </c>
      <c r="B2" s="41">
        <v>121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4</v>
      </c>
      <c r="F4" s="6">
        <v>7</v>
      </c>
      <c r="H4" s="12" t="s">
        <v>50</v>
      </c>
      <c r="I4" s="42">
        <f>IF(D4 = 0, 1, D4)</f>
        <v>1</v>
      </c>
      <c r="J4" s="50">
        <f t="shared" ref="J4:K10" si="0">E4/$I4</f>
        <v>4</v>
      </c>
      <c r="K4" s="51">
        <f t="shared" si="0"/>
        <v>7</v>
      </c>
      <c r="L4" s="57"/>
      <c r="N4" s="12" t="s">
        <v>50</v>
      </c>
      <c r="O4" s="13">
        <f t="shared" ref="O4:Q10" si="1">IF(OR($J4 &gt;= 1.5, $K4 &gt;= 1.5), D4, "")</f>
        <v>0</v>
      </c>
      <c r="P4" s="7">
        <f t="shared" si="1"/>
        <v>4</v>
      </c>
      <c r="Q4" s="47">
        <f t="shared" si="1"/>
        <v>7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5.2540615278257867</v>
      </c>
      <c r="V4" s="67">
        <f t="shared" si="3"/>
        <v>5.5083868295713394</v>
      </c>
    </row>
    <row r="5" spans="1:22" ht="16.5" thickBot="1" x14ac:dyDescent="0.3">
      <c r="C5" s="109" t="s">
        <v>51</v>
      </c>
      <c r="D5" s="8">
        <v>31</v>
      </c>
      <c r="E5" s="8">
        <v>49</v>
      </c>
      <c r="F5" s="8">
        <v>41</v>
      </c>
      <c r="H5" s="13" t="s">
        <v>51</v>
      </c>
      <c r="I5" s="46">
        <f t="shared" ref="I5:I10" si="4">IF(D5 = 0, 1, D5)</f>
        <v>31</v>
      </c>
      <c r="J5" s="52">
        <f t="shared" si="0"/>
        <v>1.5806451612903225</v>
      </c>
      <c r="K5" s="53">
        <f t="shared" si="0"/>
        <v>1.3225806451612903</v>
      </c>
      <c r="L5" s="57"/>
      <c r="N5" s="13" t="s">
        <v>51</v>
      </c>
      <c r="O5" s="13">
        <f t="shared" si="1"/>
        <v>31</v>
      </c>
      <c r="P5" s="7">
        <f t="shared" si="1"/>
        <v>49</v>
      </c>
      <c r="Q5" s="47">
        <f t="shared" si="1"/>
        <v>41</v>
      </c>
      <c r="S5" s="13" t="s">
        <v>51</v>
      </c>
      <c r="T5" s="72">
        <f t="shared" si="2"/>
        <v>0</v>
      </c>
      <c r="U5" s="60">
        <f t="shared" si="3"/>
        <v>54.071146245059289</v>
      </c>
      <c r="V5" s="68">
        <f t="shared" si="3"/>
        <v>12.036743744060818</v>
      </c>
    </row>
    <row r="6" spans="1:22" ht="16.5" thickBot="1" x14ac:dyDescent="0.3">
      <c r="B6" s="111" t="s">
        <v>55</v>
      </c>
      <c r="C6" s="112" t="s">
        <v>52</v>
      </c>
      <c r="D6" s="108">
        <v>29</v>
      </c>
      <c r="E6" s="8">
        <v>55</v>
      </c>
      <c r="F6" s="8">
        <v>51</v>
      </c>
      <c r="H6" s="13" t="s">
        <v>52</v>
      </c>
      <c r="I6" s="46">
        <f t="shared" si="4"/>
        <v>29</v>
      </c>
      <c r="J6" s="52">
        <f t="shared" si="0"/>
        <v>1.896551724137931</v>
      </c>
      <c r="K6" s="53">
        <f t="shared" si="0"/>
        <v>1.7586206896551724</v>
      </c>
      <c r="L6" s="57"/>
      <c r="N6" s="13" t="s">
        <v>52</v>
      </c>
      <c r="O6" s="13">
        <f t="shared" si="1"/>
        <v>29</v>
      </c>
      <c r="P6" s="7">
        <f t="shared" si="1"/>
        <v>55</v>
      </c>
      <c r="Q6" s="47">
        <f t="shared" si="1"/>
        <v>51</v>
      </c>
      <c r="S6" s="13" t="s">
        <v>52</v>
      </c>
      <c r="T6" s="72">
        <f t="shared" si="2"/>
        <v>0</v>
      </c>
      <c r="U6" s="60">
        <f t="shared" si="3"/>
        <v>43.601059135039719</v>
      </c>
      <c r="V6" s="68">
        <f t="shared" si="3"/>
        <v>16.926503340757236</v>
      </c>
    </row>
    <row r="7" spans="1:22" ht="15.75" x14ac:dyDescent="0.25">
      <c r="C7" s="110" t="s">
        <v>50</v>
      </c>
      <c r="D7" s="8">
        <v>12</v>
      </c>
      <c r="E7" s="8">
        <v>36</v>
      </c>
      <c r="F7" s="8">
        <v>41</v>
      </c>
      <c r="H7" s="13" t="s">
        <v>50</v>
      </c>
      <c r="I7" s="46">
        <f t="shared" si="4"/>
        <v>12</v>
      </c>
      <c r="J7" s="52">
        <f t="shared" si="0"/>
        <v>3</v>
      </c>
      <c r="K7" s="53">
        <f>F7/$I7</f>
        <v>3.4166666666666665</v>
      </c>
      <c r="L7" s="57"/>
      <c r="N7" s="13" t="s">
        <v>50</v>
      </c>
      <c r="O7" s="13">
        <f t="shared" si="1"/>
        <v>12</v>
      </c>
      <c r="P7" s="7">
        <f t="shared" si="1"/>
        <v>36</v>
      </c>
      <c r="Q7" s="47">
        <f t="shared" si="1"/>
        <v>41</v>
      </c>
      <c r="S7" s="13" t="s">
        <v>50</v>
      </c>
      <c r="T7" s="72">
        <f t="shared" si="2"/>
        <v>0</v>
      </c>
      <c r="U7" s="60">
        <f t="shared" si="3"/>
        <v>27.915518824609737</v>
      </c>
      <c r="V7" s="68">
        <f t="shared" si="3"/>
        <v>19.082251082251084</v>
      </c>
    </row>
    <row r="8" spans="1:22" ht="15.75" x14ac:dyDescent="0.25">
      <c r="C8" s="7" t="s">
        <v>52</v>
      </c>
      <c r="D8" s="8">
        <v>35</v>
      </c>
      <c r="E8" s="8">
        <v>57</v>
      </c>
      <c r="F8" s="8">
        <v>76</v>
      </c>
      <c r="H8" s="13" t="s">
        <v>52</v>
      </c>
      <c r="I8" s="46">
        <f t="shared" si="4"/>
        <v>35</v>
      </c>
      <c r="J8" s="52">
        <f t="shared" si="0"/>
        <v>1.6285714285714286</v>
      </c>
      <c r="K8" s="53">
        <f>F8/$I8</f>
        <v>2.1714285714285713</v>
      </c>
      <c r="L8" s="57"/>
      <c r="N8" s="13" t="s">
        <v>52</v>
      </c>
      <c r="O8" s="13">
        <f t="shared" si="1"/>
        <v>35</v>
      </c>
      <c r="P8" s="7">
        <f t="shared" si="1"/>
        <v>57</v>
      </c>
      <c r="Q8" s="47">
        <f t="shared" si="1"/>
        <v>76</v>
      </c>
      <c r="S8" s="13" t="s">
        <v>52</v>
      </c>
      <c r="T8" s="72">
        <f t="shared" si="2"/>
        <v>0</v>
      </c>
      <c r="U8" s="60">
        <f t="shared" si="3"/>
        <v>44.444444444444443</v>
      </c>
      <c r="V8" s="68">
        <f t="shared" si="3"/>
        <v>33.642841718851216</v>
      </c>
    </row>
    <row r="9" spans="1:22" ht="15.75" x14ac:dyDescent="0.25">
      <c r="C9" s="7" t="s">
        <v>53</v>
      </c>
      <c r="D9" s="8">
        <v>4</v>
      </c>
      <c r="E9" s="8">
        <v>13</v>
      </c>
      <c r="F9" s="8">
        <v>8</v>
      </c>
      <c r="H9" s="13" t="s">
        <v>53</v>
      </c>
      <c r="I9" s="46">
        <f t="shared" si="4"/>
        <v>4</v>
      </c>
      <c r="J9" s="52">
        <f t="shared" si="0"/>
        <v>3.25</v>
      </c>
      <c r="K9" s="53">
        <f>F9/$I9</f>
        <v>2</v>
      </c>
      <c r="L9" s="57"/>
      <c r="N9" s="13" t="s">
        <v>53</v>
      </c>
      <c r="O9" s="13">
        <f t="shared" si="1"/>
        <v>4</v>
      </c>
      <c r="P9" s="7">
        <f t="shared" si="1"/>
        <v>13</v>
      </c>
      <c r="Q9" s="47">
        <f t="shared" si="1"/>
        <v>8</v>
      </c>
      <c r="S9" s="13" t="s">
        <v>53</v>
      </c>
      <c r="T9" s="72">
        <f t="shared" si="2"/>
        <v>0</v>
      </c>
      <c r="U9" s="60">
        <f t="shared" si="3"/>
        <v>27.759740259740262</v>
      </c>
      <c r="V9" s="68">
        <f t="shared" si="3"/>
        <v>3.4719049794426677</v>
      </c>
    </row>
    <row r="10" spans="1:22" ht="16.5" thickBot="1" x14ac:dyDescent="0.3">
      <c r="C10" s="9" t="s">
        <v>54</v>
      </c>
      <c r="D10" s="10">
        <v>13</v>
      </c>
      <c r="E10" s="10">
        <v>29</v>
      </c>
      <c r="F10" s="10">
        <v>8</v>
      </c>
      <c r="H10" s="14" t="s">
        <v>54</v>
      </c>
      <c r="I10" s="48">
        <f t="shared" si="4"/>
        <v>13</v>
      </c>
      <c r="J10" s="54">
        <f t="shared" si="0"/>
        <v>2.2307692307692308</v>
      </c>
      <c r="K10" s="55">
        <f>F10/$I10</f>
        <v>0.61538461538461542</v>
      </c>
      <c r="L10" s="57"/>
      <c r="N10" s="14" t="s">
        <v>54</v>
      </c>
      <c r="O10" s="14">
        <f t="shared" si="1"/>
        <v>13</v>
      </c>
      <c r="P10" s="9">
        <f t="shared" si="1"/>
        <v>29</v>
      </c>
      <c r="Q10" s="49">
        <f t="shared" si="1"/>
        <v>8</v>
      </c>
      <c r="S10" s="14" t="s">
        <v>54</v>
      </c>
      <c r="T10" s="73">
        <f t="shared" si="2"/>
        <v>0</v>
      </c>
      <c r="U10" s="78">
        <f t="shared" si="3"/>
        <v>54.725472547254725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7</v>
      </c>
      <c r="N13"/>
      <c r="O13" s="40">
        <f>SUM(O4:O10)</f>
        <v>124</v>
      </c>
      <c r="P13" s="40">
        <f t="shared" ref="P13:Q13" si="5">SUM(P4:P10)</f>
        <v>243</v>
      </c>
      <c r="Q13" s="65">
        <f t="shared" si="5"/>
        <v>232</v>
      </c>
      <c r="T13" s="64">
        <f>AVERAGE(T4:T10)</f>
        <v>0</v>
      </c>
      <c r="U13" s="62">
        <f t="shared" ref="U13:V13" si="6">AVERAGE(U4:U10)</f>
        <v>36.82449185485342</v>
      </c>
      <c r="V13" s="63">
        <f t="shared" si="6"/>
        <v>12.952661670704909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2">
        <f>IF(M13&lt;=1,"n.a.", IF(U13=0, V13, V13/U13))</f>
        <v>0.35174040477622409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  <c r="U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91" priority="16" operator="greaterThanOrEqual">
      <formula>1.5</formula>
    </cfRule>
  </conditionalFormatting>
  <conditionalFormatting sqref="O4:Q10">
    <cfRule type="containsBlanks" dxfId="90" priority="4">
      <formula>LEN(TRIM(O4))=0</formula>
    </cfRule>
  </conditionalFormatting>
  <conditionalFormatting sqref="O18:Q24">
    <cfRule type="containsBlanks" dxfId="89" priority="3">
      <formula>LEN(TRIM(O18))=0</formula>
    </cfRule>
  </conditionalFormatting>
  <conditionalFormatting sqref="T4:V10">
    <cfRule type="containsBlanks" dxfId="88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96E7A-5A93-41E3-9827-AC95AA31CF3E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25</v>
      </c>
      <c r="B1" s="39"/>
    </row>
    <row r="2" spans="1:22" ht="49.5" customHeight="1" thickBot="1" x14ac:dyDescent="0.3">
      <c r="A2" s="58" t="s">
        <v>34</v>
      </c>
      <c r="B2" s="41">
        <v>94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5</v>
      </c>
      <c r="E5" s="8">
        <v>0</v>
      </c>
      <c r="F5" s="8">
        <v>3</v>
      </c>
      <c r="H5" s="13" t="s">
        <v>51</v>
      </c>
      <c r="I5" s="46">
        <f t="shared" ref="I5:I10" si="4">IF(D5 = 0, 1, D5)</f>
        <v>5</v>
      </c>
      <c r="J5" s="52">
        <f t="shared" si="0"/>
        <v>0</v>
      </c>
      <c r="K5" s="53">
        <f t="shared" si="0"/>
        <v>0.6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10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0" t="s">
        <v>50</v>
      </c>
      <c r="D7" s="8">
        <v>0</v>
      </c>
      <c r="E7" s="8">
        <v>0</v>
      </c>
      <c r="F7" s="8">
        <v>4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4</v>
      </c>
      <c r="L7" s="57"/>
      <c r="N7" s="13" t="s">
        <v>50</v>
      </c>
      <c r="O7" s="13">
        <f t="shared" si="1"/>
        <v>0</v>
      </c>
      <c r="P7" s="7">
        <f t="shared" si="1"/>
        <v>0</v>
      </c>
      <c r="Q7" s="47">
        <f t="shared" si="1"/>
        <v>4</v>
      </c>
      <c r="S7" s="13" t="s">
        <v>50</v>
      </c>
      <c r="T7" s="72">
        <f t="shared" si="2"/>
        <v>0</v>
      </c>
      <c r="U7" s="60">
        <f t="shared" si="3"/>
        <v>0</v>
      </c>
      <c r="V7" s="68">
        <f t="shared" si="3"/>
        <v>3.3880445795339416</v>
      </c>
    </row>
    <row r="8" spans="1:22" ht="15.75" x14ac:dyDescent="0.25">
      <c r="C8" s="7" t="s">
        <v>52</v>
      </c>
      <c r="D8" s="8">
        <v>4</v>
      </c>
      <c r="E8" s="8">
        <v>0</v>
      </c>
      <c r="F8" s="8">
        <v>0</v>
      </c>
      <c r="H8" s="13" t="s">
        <v>52</v>
      </c>
      <c r="I8" s="46">
        <f t="shared" si="4"/>
        <v>4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0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4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4</v>
      </c>
      <c r="K10" s="55">
        <f>F10/$I10</f>
        <v>0</v>
      </c>
      <c r="L10" s="57"/>
      <c r="N10" s="14" t="s">
        <v>54</v>
      </c>
      <c r="O10" s="14">
        <f t="shared" si="1"/>
        <v>0</v>
      </c>
      <c r="P10" s="9">
        <f t="shared" si="1"/>
        <v>4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17.6111228144091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2</v>
      </c>
      <c r="N13"/>
      <c r="O13" s="40">
        <f>SUM(O4:O10)</f>
        <v>0</v>
      </c>
      <c r="P13" s="40">
        <f t="shared" ref="P13:Q13" si="5">SUM(P4:P10)</f>
        <v>4</v>
      </c>
      <c r="Q13" s="65">
        <f t="shared" si="5"/>
        <v>4</v>
      </c>
      <c r="T13" s="64">
        <f>AVERAGE(T4:T10)</f>
        <v>0</v>
      </c>
      <c r="U13" s="62">
        <f t="shared" ref="U13:V13" si="6">AVERAGE(U4:U10)</f>
        <v>8.8055614072045501</v>
      </c>
      <c r="V13" s="63">
        <f t="shared" si="6"/>
        <v>1.6940222897669708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0.1923809523809524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87" priority="16" operator="greaterThanOrEqual">
      <formula>1.5</formula>
    </cfRule>
  </conditionalFormatting>
  <conditionalFormatting sqref="O4:Q10">
    <cfRule type="containsBlanks" dxfId="86" priority="4">
      <formula>LEN(TRIM(O4))=0</formula>
    </cfRule>
  </conditionalFormatting>
  <conditionalFormatting sqref="O18:Q24">
    <cfRule type="containsBlanks" dxfId="85" priority="3">
      <formula>LEN(TRIM(O18))=0</formula>
    </cfRule>
  </conditionalFormatting>
  <conditionalFormatting sqref="T4:V10">
    <cfRule type="containsBlanks" dxfId="84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97DE8-153B-4367-A0CE-9CEFD02E0FE0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12</v>
      </c>
      <c r="B1" s="39"/>
    </row>
    <row r="2" spans="1:22" ht="49.5" customHeight="1" thickBot="1" x14ac:dyDescent="0.3">
      <c r="A2" s="58" t="s">
        <v>34</v>
      </c>
      <c r="B2" s="41">
        <v>66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14</v>
      </c>
      <c r="E5" s="8">
        <v>21</v>
      </c>
      <c r="F5" s="8">
        <v>20</v>
      </c>
      <c r="H5" s="13" t="s">
        <v>51</v>
      </c>
      <c r="I5" s="46">
        <f t="shared" ref="I5:I10" si="4">IF(D5 = 0, 1, D5)</f>
        <v>14</v>
      </c>
      <c r="J5" s="52">
        <f t="shared" si="0"/>
        <v>1.5</v>
      </c>
      <c r="K5" s="53">
        <f t="shared" si="0"/>
        <v>1.4285714285714286</v>
      </c>
      <c r="L5" s="57"/>
      <c r="N5" s="13" t="s">
        <v>51</v>
      </c>
      <c r="O5" s="13">
        <f t="shared" si="1"/>
        <v>14</v>
      </c>
      <c r="P5" s="7">
        <f t="shared" si="1"/>
        <v>21</v>
      </c>
      <c r="Q5" s="47">
        <f t="shared" si="1"/>
        <v>20</v>
      </c>
      <c r="S5" s="13" t="s">
        <v>51</v>
      </c>
      <c r="T5" s="72">
        <f t="shared" si="2"/>
        <v>0</v>
      </c>
      <c r="U5" s="60">
        <f t="shared" si="3"/>
        <v>38.550724637681164</v>
      </c>
      <c r="V5" s="68">
        <f t="shared" si="3"/>
        <v>13.240418118466902</v>
      </c>
    </row>
    <row r="6" spans="1:22" ht="16.5" thickBot="1" x14ac:dyDescent="0.3">
      <c r="B6" s="111" t="s">
        <v>55</v>
      </c>
      <c r="C6" s="112" t="s">
        <v>52</v>
      </c>
      <c r="D6" s="108">
        <v>11</v>
      </c>
      <c r="E6" s="8">
        <v>31</v>
      </c>
      <c r="F6" s="8">
        <v>21</v>
      </c>
      <c r="H6" s="13" t="s">
        <v>52</v>
      </c>
      <c r="I6" s="46">
        <f t="shared" si="4"/>
        <v>11</v>
      </c>
      <c r="J6" s="52">
        <f t="shared" si="0"/>
        <v>2.8181818181818183</v>
      </c>
      <c r="K6" s="53">
        <f t="shared" si="0"/>
        <v>1.9090909090909092</v>
      </c>
      <c r="L6" s="57"/>
      <c r="N6" s="13" t="s">
        <v>52</v>
      </c>
      <c r="O6" s="13">
        <f t="shared" si="1"/>
        <v>11</v>
      </c>
      <c r="P6" s="7">
        <f t="shared" si="1"/>
        <v>31</v>
      </c>
      <c r="Q6" s="47">
        <f t="shared" si="1"/>
        <v>21</v>
      </c>
      <c r="S6" s="13" t="s">
        <v>52</v>
      </c>
      <c r="T6" s="72">
        <f t="shared" si="2"/>
        <v>0</v>
      </c>
      <c r="U6" s="60">
        <f t="shared" si="3"/>
        <v>61.488673139158578</v>
      </c>
      <c r="V6" s="68">
        <f t="shared" si="3"/>
        <v>14.105419450631032</v>
      </c>
    </row>
    <row r="7" spans="1:22" ht="15.75" x14ac:dyDescent="0.25">
      <c r="C7" s="110" t="s">
        <v>50</v>
      </c>
      <c r="D7" s="8">
        <v>0</v>
      </c>
      <c r="E7" s="8">
        <v>10</v>
      </c>
      <c r="F7" s="8">
        <v>10</v>
      </c>
      <c r="H7" s="13" t="s">
        <v>50</v>
      </c>
      <c r="I7" s="46">
        <f t="shared" si="4"/>
        <v>1</v>
      </c>
      <c r="J7" s="52">
        <f t="shared" si="0"/>
        <v>10</v>
      </c>
      <c r="K7" s="53">
        <f>F7/$I7</f>
        <v>10</v>
      </c>
      <c r="L7" s="57"/>
      <c r="N7" s="13" t="s">
        <v>50</v>
      </c>
      <c r="O7" s="13">
        <f t="shared" si="1"/>
        <v>0</v>
      </c>
      <c r="P7" s="7">
        <f t="shared" si="1"/>
        <v>10</v>
      </c>
      <c r="Q7" s="47">
        <f t="shared" si="1"/>
        <v>10</v>
      </c>
      <c r="S7" s="13" t="s">
        <v>50</v>
      </c>
      <c r="T7" s="72">
        <f t="shared" si="2"/>
        <v>0</v>
      </c>
      <c r="U7" s="60">
        <f t="shared" si="3"/>
        <v>21.324354657687991</v>
      </c>
      <c r="V7" s="68">
        <f t="shared" si="3"/>
        <v>12.063492063492063</v>
      </c>
    </row>
    <row r="8" spans="1:22" ht="15.75" x14ac:dyDescent="0.25">
      <c r="C8" s="7" t="s">
        <v>52</v>
      </c>
      <c r="D8" s="8">
        <v>12</v>
      </c>
      <c r="E8" s="8">
        <v>10</v>
      </c>
      <c r="F8" s="8">
        <v>18</v>
      </c>
      <c r="H8" s="13" t="s">
        <v>52</v>
      </c>
      <c r="I8" s="46">
        <f t="shared" si="4"/>
        <v>12</v>
      </c>
      <c r="J8" s="52">
        <f t="shared" si="0"/>
        <v>0.83333333333333337</v>
      </c>
      <c r="K8" s="53">
        <f>F8/$I8</f>
        <v>1.5</v>
      </c>
      <c r="L8" s="57"/>
      <c r="N8" s="13" t="s">
        <v>52</v>
      </c>
      <c r="O8" s="13">
        <f t="shared" si="1"/>
        <v>12</v>
      </c>
      <c r="P8" s="7">
        <f t="shared" si="1"/>
        <v>10</v>
      </c>
      <c r="Q8" s="47">
        <f t="shared" si="1"/>
        <v>18</v>
      </c>
      <c r="S8" s="13" t="s">
        <v>52</v>
      </c>
      <c r="T8" s="72">
        <f t="shared" si="2"/>
        <v>0</v>
      </c>
      <c r="U8" s="60">
        <f t="shared" si="3"/>
        <v>0</v>
      </c>
      <c r="V8" s="68">
        <f t="shared" si="3"/>
        <v>9.0261282660332558</v>
      </c>
    </row>
    <row r="9" spans="1:22" ht="15.75" x14ac:dyDescent="0.25">
      <c r="C9" s="7" t="s">
        <v>53</v>
      </c>
      <c r="D9" s="8">
        <v>0</v>
      </c>
      <c r="E9" s="8">
        <v>11</v>
      </c>
      <c r="F9" s="8">
        <v>0</v>
      </c>
      <c r="H9" s="13" t="s">
        <v>53</v>
      </c>
      <c r="I9" s="46">
        <f t="shared" si="4"/>
        <v>1</v>
      </c>
      <c r="J9" s="52">
        <f t="shared" si="0"/>
        <v>11</v>
      </c>
      <c r="K9" s="53">
        <f>F9/$I9</f>
        <v>0</v>
      </c>
      <c r="L9" s="57"/>
      <c r="N9" s="13" t="s">
        <v>53</v>
      </c>
      <c r="O9" s="13">
        <f t="shared" si="1"/>
        <v>0</v>
      </c>
      <c r="P9" s="7">
        <f t="shared" si="1"/>
        <v>11</v>
      </c>
      <c r="Q9" s="47">
        <f t="shared" si="1"/>
        <v>0</v>
      </c>
      <c r="S9" s="13" t="s">
        <v>53</v>
      </c>
      <c r="T9" s="72">
        <f t="shared" si="2"/>
        <v>0</v>
      </c>
      <c r="U9" s="60">
        <f t="shared" si="3"/>
        <v>62.202380952380942</v>
      </c>
      <c r="V9" s="68">
        <f t="shared" si="3"/>
        <v>0</v>
      </c>
    </row>
    <row r="10" spans="1:22" ht="16.5" thickBot="1" x14ac:dyDescent="0.3">
      <c r="C10" s="9" t="s">
        <v>54</v>
      </c>
      <c r="D10" s="10">
        <v>4</v>
      </c>
      <c r="E10" s="10">
        <v>7</v>
      </c>
      <c r="F10" s="10">
        <v>3</v>
      </c>
      <c r="H10" s="14" t="s">
        <v>54</v>
      </c>
      <c r="I10" s="48">
        <f t="shared" si="4"/>
        <v>4</v>
      </c>
      <c r="J10" s="54">
        <f t="shared" si="0"/>
        <v>1.75</v>
      </c>
      <c r="K10" s="55">
        <f>F10/$I10</f>
        <v>0.75</v>
      </c>
      <c r="L10" s="57"/>
      <c r="N10" s="14" t="s">
        <v>54</v>
      </c>
      <c r="O10" s="14">
        <f t="shared" si="1"/>
        <v>4</v>
      </c>
      <c r="P10" s="9">
        <f t="shared" si="1"/>
        <v>7</v>
      </c>
      <c r="Q10" s="49">
        <f t="shared" si="1"/>
        <v>3</v>
      </c>
      <c r="S10" s="14" t="s">
        <v>54</v>
      </c>
      <c r="T10" s="73">
        <f t="shared" si="2"/>
        <v>0</v>
      </c>
      <c r="U10" s="78">
        <f t="shared" si="3"/>
        <v>18.811881188118811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6</v>
      </c>
      <c r="N13"/>
      <c r="O13" s="40">
        <f>SUM(O4:O10)</f>
        <v>41</v>
      </c>
      <c r="P13" s="40">
        <f t="shared" ref="P13:Q13" si="5">SUM(P4:P10)</f>
        <v>90</v>
      </c>
      <c r="Q13" s="65">
        <f t="shared" si="5"/>
        <v>72</v>
      </c>
      <c r="T13" s="64">
        <f>AVERAGE(T4:T10)</f>
        <v>0</v>
      </c>
      <c r="U13" s="62">
        <f t="shared" ref="U13:V13" si="6">AVERAGE(U4:U10)</f>
        <v>33.729669095837913</v>
      </c>
      <c r="V13" s="63">
        <f t="shared" si="6"/>
        <v>8.0725763164372086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0.23933161910068448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83" priority="16" operator="greaterThanOrEqual">
      <formula>1.5</formula>
    </cfRule>
  </conditionalFormatting>
  <conditionalFormatting sqref="O4:Q10">
    <cfRule type="containsBlanks" dxfId="82" priority="4">
      <formula>LEN(TRIM(O4))=0</formula>
    </cfRule>
  </conditionalFormatting>
  <conditionalFormatting sqref="O18:Q24">
    <cfRule type="containsBlanks" dxfId="81" priority="3">
      <formula>LEN(TRIM(O18))=0</formula>
    </cfRule>
  </conditionalFormatting>
  <conditionalFormatting sqref="T4:V10">
    <cfRule type="containsBlanks" dxfId="80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CF00B-FB34-478B-A4CB-AC46F4F5013D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10</v>
      </c>
      <c r="B1" s="39"/>
    </row>
    <row r="2" spans="1:22" ht="49.5" customHeight="1" thickBot="1" x14ac:dyDescent="0.3">
      <c r="A2" s="58" t="s">
        <v>34</v>
      </c>
      <c r="B2" s="41">
        <v>246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4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4</v>
      </c>
      <c r="L4" s="57"/>
      <c r="N4" s="12" t="s">
        <v>50</v>
      </c>
      <c r="O4" s="13">
        <f t="shared" ref="O4:Q10" si="1">IF(OR($J4 &gt;= 1.5, $K4 &gt;= 1.5), D4, "")</f>
        <v>0</v>
      </c>
      <c r="P4" s="7">
        <f t="shared" si="1"/>
        <v>0</v>
      </c>
      <c r="Q4" s="47">
        <f t="shared" si="1"/>
        <v>4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0</v>
      </c>
      <c r="V4" s="67">
        <f t="shared" si="3"/>
        <v>1.5482341611571013</v>
      </c>
    </row>
    <row r="5" spans="1:22" ht="16.5" thickBot="1" x14ac:dyDescent="0.3">
      <c r="C5" s="109" t="s">
        <v>51</v>
      </c>
      <c r="D5" s="8">
        <v>24</v>
      </c>
      <c r="E5" s="8">
        <v>64</v>
      </c>
      <c r="F5" s="8">
        <v>22</v>
      </c>
      <c r="H5" s="13" t="s">
        <v>51</v>
      </c>
      <c r="I5" s="46">
        <f t="shared" ref="I5:I10" si="4">IF(D5 = 0, 1, D5)</f>
        <v>24</v>
      </c>
      <c r="J5" s="52">
        <f t="shared" si="0"/>
        <v>2.6666666666666665</v>
      </c>
      <c r="K5" s="53">
        <f t="shared" si="0"/>
        <v>0.91666666666666663</v>
      </c>
      <c r="L5" s="57"/>
      <c r="N5" s="13" t="s">
        <v>51</v>
      </c>
      <c r="O5" s="13">
        <f t="shared" si="1"/>
        <v>24</v>
      </c>
      <c r="P5" s="7">
        <f t="shared" si="1"/>
        <v>64</v>
      </c>
      <c r="Q5" s="47">
        <f t="shared" si="1"/>
        <v>22</v>
      </c>
      <c r="S5" s="13" t="s">
        <v>51</v>
      </c>
      <c r="T5" s="72">
        <f t="shared" si="2"/>
        <v>0</v>
      </c>
      <c r="U5" s="60">
        <f t="shared" si="3"/>
        <v>59.102156238953697</v>
      </c>
      <c r="V5" s="68">
        <f t="shared" si="3"/>
        <v>0</v>
      </c>
    </row>
    <row r="6" spans="1:22" ht="16.5" thickBot="1" x14ac:dyDescent="0.3">
      <c r="B6" s="111" t="s">
        <v>55</v>
      </c>
      <c r="C6" s="112" t="s">
        <v>52</v>
      </c>
      <c r="D6" s="108">
        <v>9</v>
      </c>
      <c r="E6" s="8">
        <v>42</v>
      </c>
      <c r="F6" s="8">
        <v>31</v>
      </c>
      <c r="H6" s="13" t="s">
        <v>52</v>
      </c>
      <c r="I6" s="46">
        <f t="shared" si="4"/>
        <v>9</v>
      </c>
      <c r="J6" s="52">
        <f t="shared" si="0"/>
        <v>4.666666666666667</v>
      </c>
      <c r="K6" s="53">
        <f t="shared" si="0"/>
        <v>3.4444444444444446</v>
      </c>
      <c r="L6" s="57"/>
      <c r="N6" s="13" t="s">
        <v>52</v>
      </c>
      <c r="O6" s="13">
        <f t="shared" si="1"/>
        <v>9</v>
      </c>
      <c r="P6" s="7">
        <f t="shared" si="1"/>
        <v>42</v>
      </c>
      <c r="Q6" s="47">
        <f t="shared" si="1"/>
        <v>31</v>
      </c>
      <c r="S6" s="13" t="s">
        <v>52</v>
      </c>
      <c r="T6" s="72">
        <f t="shared" si="2"/>
        <v>0</v>
      </c>
      <c r="U6" s="60">
        <f t="shared" si="3"/>
        <v>27.219985792090934</v>
      </c>
      <c r="V6" s="68">
        <f t="shared" si="3"/>
        <v>8.3256378220797789</v>
      </c>
    </row>
    <row r="7" spans="1:22" ht="15.75" x14ac:dyDescent="0.25">
      <c r="C7" s="110" t="s">
        <v>50</v>
      </c>
      <c r="D7" s="8">
        <v>0</v>
      </c>
      <c r="E7" s="8">
        <v>35</v>
      </c>
      <c r="F7" s="8">
        <v>10</v>
      </c>
      <c r="H7" s="13" t="s">
        <v>50</v>
      </c>
      <c r="I7" s="46">
        <f t="shared" si="4"/>
        <v>1</v>
      </c>
      <c r="J7" s="52">
        <f t="shared" si="0"/>
        <v>35</v>
      </c>
      <c r="K7" s="53">
        <f>F7/$I7</f>
        <v>10</v>
      </c>
      <c r="L7" s="57"/>
      <c r="N7" s="13" t="s">
        <v>50</v>
      </c>
      <c r="O7" s="13">
        <f t="shared" si="1"/>
        <v>0</v>
      </c>
      <c r="P7" s="7">
        <f t="shared" si="1"/>
        <v>35</v>
      </c>
      <c r="Q7" s="47">
        <f t="shared" si="1"/>
        <v>10</v>
      </c>
      <c r="S7" s="13" t="s">
        <v>50</v>
      </c>
      <c r="T7" s="72">
        <f t="shared" si="2"/>
        <v>0</v>
      </c>
      <c r="U7" s="60">
        <f t="shared" si="3"/>
        <v>20.024089129780187</v>
      </c>
      <c r="V7" s="68">
        <f t="shared" si="3"/>
        <v>3.2365466511807974</v>
      </c>
    </row>
    <row r="8" spans="1:22" ht="15.75" x14ac:dyDescent="0.25">
      <c r="C8" s="7" t="s">
        <v>52</v>
      </c>
      <c r="D8" s="8">
        <v>8</v>
      </c>
      <c r="E8" s="8">
        <v>42</v>
      </c>
      <c r="F8" s="8">
        <v>28</v>
      </c>
      <c r="H8" s="13" t="s">
        <v>52</v>
      </c>
      <c r="I8" s="46">
        <f t="shared" si="4"/>
        <v>8</v>
      </c>
      <c r="J8" s="52">
        <f t="shared" si="0"/>
        <v>5.25</v>
      </c>
      <c r="K8" s="53">
        <f>F8/$I8</f>
        <v>3.5</v>
      </c>
      <c r="L8" s="57"/>
      <c r="N8" s="13" t="s">
        <v>52</v>
      </c>
      <c r="O8" s="13">
        <f t="shared" si="1"/>
        <v>8</v>
      </c>
      <c r="P8" s="7">
        <f t="shared" si="1"/>
        <v>42</v>
      </c>
      <c r="Q8" s="47">
        <f t="shared" si="1"/>
        <v>28</v>
      </c>
      <c r="S8" s="13" t="s">
        <v>52</v>
      </c>
      <c r="T8" s="72">
        <f t="shared" si="2"/>
        <v>0</v>
      </c>
      <c r="U8" s="60">
        <f t="shared" si="3"/>
        <v>33.78500451671183</v>
      </c>
      <c r="V8" s="68">
        <f t="shared" si="3"/>
        <v>8.0721472297858359</v>
      </c>
    </row>
    <row r="9" spans="1:22" ht="15.75" x14ac:dyDescent="0.25">
      <c r="C9" s="7" t="s">
        <v>53</v>
      </c>
      <c r="D9" s="8">
        <v>0</v>
      </c>
      <c r="E9" s="8">
        <v>38</v>
      </c>
      <c r="F9" s="8">
        <v>8</v>
      </c>
      <c r="H9" s="13" t="s">
        <v>53</v>
      </c>
      <c r="I9" s="46">
        <f t="shared" si="4"/>
        <v>1</v>
      </c>
      <c r="J9" s="52">
        <f t="shared" si="0"/>
        <v>38</v>
      </c>
      <c r="K9" s="53">
        <f>F9/$I9</f>
        <v>8</v>
      </c>
      <c r="L9" s="57"/>
      <c r="N9" s="13" t="s">
        <v>53</v>
      </c>
      <c r="O9" s="13">
        <f t="shared" si="1"/>
        <v>0</v>
      </c>
      <c r="P9" s="7">
        <f t="shared" si="1"/>
        <v>38</v>
      </c>
      <c r="Q9" s="47">
        <f t="shared" si="1"/>
        <v>8</v>
      </c>
      <c r="S9" s="13" t="s">
        <v>53</v>
      </c>
      <c r="T9" s="72">
        <f t="shared" si="2"/>
        <v>0</v>
      </c>
      <c r="U9" s="60">
        <f t="shared" si="3"/>
        <v>57.650987224157959</v>
      </c>
      <c r="V9" s="68">
        <f t="shared" si="3"/>
        <v>3.4154512399395354</v>
      </c>
    </row>
    <row r="10" spans="1:22" ht="16.5" thickBot="1" x14ac:dyDescent="0.3">
      <c r="C10" s="9" t="s">
        <v>54</v>
      </c>
      <c r="D10" s="10">
        <v>3</v>
      </c>
      <c r="E10" s="10">
        <v>42</v>
      </c>
      <c r="F10" s="10">
        <v>8</v>
      </c>
      <c r="H10" s="14" t="s">
        <v>54</v>
      </c>
      <c r="I10" s="48">
        <f t="shared" si="4"/>
        <v>3</v>
      </c>
      <c r="J10" s="54">
        <f t="shared" si="0"/>
        <v>14</v>
      </c>
      <c r="K10" s="55">
        <f>F10/$I10</f>
        <v>2.6666666666666665</v>
      </c>
      <c r="L10" s="57"/>
      <c r="N10" s="14" t="s">
        <v>54</v>
      </c>
      <c r="O10" s="14">
        <f t="shared" si="1"/>
        <v>3</v>
      </c>
      <c r="P10" s="9">
        <f t="shared" si="1"/>
        <v>42</v>
      </c>
      <c r="Q10" s="49">
        <f t="shared" si="1"/>
        <v>8</v>
      </c>
      <c r="S10" s="14" t="s">
        <v>54</v>
      </c>
      <c r="T10" s="73">
        <f t="shared" si="2"/>
        <v>0</v>
      </c>
      <c r="U10" s="78">
        <f t="shared" si="3"/>
        <v>65.612170973194878</v>
      </c>
      <c r="V10" s="69">
        <f t="shared" si="3"/>
        <v>2.3932211153097445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7</v>
      </c>
      <c r="N13"/>
      <c r="O13" s="40">
        <f>SUM(O4:O10)</f>
        <v>44</v>
      </c>
      <c r="P13" s="40">
        <f t="shared" ref="P13:Q13" si="5">SUM(P4:P10)</f>
        <v>263</v>
      </c>
      <c r="Q13" s="65">
        <f t="shared" si="5"/>
        <v>111</v>
      </c>
      <c r="T13" s="64">
        <f>AVERAGE(T4:T10)</f>
        <v>0</v>
      </c>
      <c r="U13" s="62">
        <f t="shared" ref="U13:V13" si="6">AVERAGE(U4:U10)</f>
        <v>37.627770553555642</v>
      </c>
      <c r="V13" s="63">
        <f t="shared" si="6"/>
        <v>3.8558911742075415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2">
        <f>IF(M13&lt;=1,"n.a.", IF(U13=0, V13, V13/U13))</f>
        <v>0.10247461163609063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  <c r="U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79" priority="16" operator="greaterThanOrEqual">
      <formula>1.5</formula>
    </cfRule>
  </conditionalFormatting>
  <conditionalFormatting sqref="O4:Q10">
    <cfRule type="containsBlanks" dxfId="78" priority="4">
      <formula>LEN(TRIM(O4))=0</formula>
    </cfRule>
  </conditionalFormatting>
  <conditionalFormatting sqref="O18:Q24">
    <cfRule type="containsBlanks" dxfId="77" priority="3">
      <formula>LEN(TRIM(O18))=0</formula>
    </cfRule>
  </conditionalFormatting>
  <conditionalFormatting sqref="T4:V10">
    <cfRule type="containsBlanks" dxfId="76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87119-1F4B-447F-A217-EDE2A9DA0A43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15</v>
      </c>
      <c r="B1" s="39"/>
    </row>
    <row r="2" spans="1:22" ht="49.5" customHeight="1" thickBot="1" x14ac:dyDescent="0.3">
      <c r="A2" s="58" t="s">
        <v>34</v>
      </c>
      <c r="B2" s="41">
        <v>46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3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3</v>
      </c>
      <c r="K4" s="51">
        <f t="shared" si="0"/>
        <v>0</v>
      </c>
      <c r="L4" s="57"/>
      <c r="N4" s="12" t="s">
        <v>50</v>
      </c>
      <c r="O4" s="13">
        <f t="shared" ref="O4:Q10" si="1">IF(OR($J4 &gt;= 1.5, $K4 &gt;= 1.5), D4, "")</f>
        <v>0</v>
      </c>
      <c r="P4" s="7">
        <f t="shared" si="1"/>
        <v>3</v>
      </c>
      <c r="Q4" s="47">
        <f t="shared" si="1"/>
        <v>0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10.365349644569349</v>
      </c>
      <c r="V4" s="67">
        <f t="shared" si="3"/>
        <v>0</v>
      </c>
    </row>
    <row r="5" spans="1:22" ht="16.5" thickBot="1" x14ac:dyDescent="0.3">
      <c r="C5" s="109" t="s">
        <v>51</v>
      </c>
      <c r="D5" s="8">
        <v>0</v>
      </c>
      <c r="E5" s="8">
        <v>0</v>
      </c>
      <c r="F5" s="8">
        <v>0</v>
      </c>
      <c r="H5" s="13" t="s">
        <v>51</v>
      </c>
      <c r="I5" s="46">
        <f t="shared" ref="I5:I10" si="4">IF(D5 = 0, 1, D5)</f>
        <v>1</v>
      </c>
      <c r="J5" s="52">
        <f t="shared" si="0"/>
        <v>0</v>
      </c>
      <c r="K5" s="53">
        <f t="shared" si="0"/>
        <v>0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108">
        <v>4</v>
      </c>
      <c r="E6" s="8">
        <v>6</v>
      </c>
      <c r="F6" s="8">
        <v>4</v>
      </c>
      <c r="H6" s="13" t="s">
        <v>52</v>
      </c>
      <c r="I6" s="46">
        <f t="shared" si="4"/>
        <v>4</v>
      </c>
      <c r="J6" s="52">
        <f t="shared" si="0"/>
        <v>1.5</v>
      </c>
      <c r="K6" s="53">
        <f t="shared" si="0"/>
        <v>1</v>
      </c>
      <c r="L6" s="57"/>
      <c r="N6" s="13" t="s">
        <v>52</v>
      </c>
      <c r="O6" s="13">
        <f t="shared" si="1"/>
        <v>4</v>
      </c>
      <c r="P6" s="7">
        <f t="shared" si="1"/>
        <v>6</v>
      </c>
      <c r="Q6" s="47">
        <f t="shared" si="1"/>
        <v>4</v>
      </c>
      <c r="S6" s="13" t="s">
        <v>52</v>
      </c>
      <c r="T6" s="72">
        <f t="shared" si="2"/>
        <v>0</v>
      </c>
      <c r="U6" s="60">
        <f t="shared" si="3"/>
        <v>8.8222878851836217</v>
      </c>
      <c r="V6" s="68">
        <f t="shared" si="3"/>
        <v>0</v>
      </c>
    </row>
    <row r="7" spans="1:22" ht="15.75" x14ac:dyDescent="0.25">
      <c r="C7" s="110" t="s">
        <v>50</v>
      </c>
      <c r="D7" s="8">
        <v>4</v>
      </c>
      <c r="E7" s="8">
        <v>5</v>
      </c>
      <c r="F7" s="8">
        <v>5</v>
      </c>
      <c r="H7" s="13" t="s">
        <v>50</v>
      </c>
      <c r="I7" s="46">
        <f t="shared" si="4"/>
        <v>4</v>
      </c>
      <c r="J7" s="52">
        <f t="shared" si="0"/>
        <v>1.25</v>
      </c>
      <c r="K7" s="53">
        <f>F7/$I7</f>
        <v>1.25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6</v>
      </c>
      <c r="E8" s="8">
        <v>3</v>
      </c>
      <c r="F8" s="8">
        <v>6</v>
      </c>
      <c r="H8" s="13" t="s">
        <v>52</v>
      </c>
      <c r="I8" s="46">
        <f t="shared" si="4"/>
        <v>6</v>
      </c>
      <c r="J8" s="52">
        <f t="shared" si="0"/>
        <v>0.5</v>
      </c>
      <c r="K8" s="53">
        <f>F8/$I8</f>
        <v>1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3</v>
      </c>
      <c r="E9" s="8">
        <v>4</v>
      </c>
      <c r="F9" s="8">
        <v>0</v>
      </c>
      <c r="H9" s="13" t="s">
        <v>53</v>
      </c>
      <c r="I9" s="46">
        <f t="shared" si="4"/>
        <v>3</v>
      </c>
      <c r="J9" s="52">
        <f t="shared" si="0"/>
        <v>1.3333333333333333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3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3</v>
      </c>
      <c r="K10" s="55">
        <f>F10/$I10</f>
        <v>0</v>
      </c>
      <c r="L10" s="57"/>
      <c r="N10" s="14" t="s">
        <v>54</v>
      </c>
      <c r="O10" s="14">
        <f t="shared" si="1"/>
        <v>0</v>
      </c>
      <c r="P10" s="9">
        <f t="shared" si="1"/>
        <v>3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26.990959965561771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3</v>
      </c>
      <c r="N13"/>
      <c r="O13" s="40">
        <f>SUM(O4:O10)</f>
        <v>4</v>
      </c>
      <c r="P13" s="40">
        <f t="shared" ref="P13:Q13" si="5">SUM(P4:P10)</f>
        <v>12</v>
      </c>
      <c r="Q13" s="65">
        <f t="shared" si="5"/>
        <v>4</v>
      </c>
      <c r="T13" s="64">
        <f>AVERAGE(T4:T10)</f>
        <v>0</v>
      </c>
      <c r="U13" s="62">
        <f t="shared" ref="U13:V13" si="6">AVERAGE(U4:U10)</f>
        <v>15.39286583177158</v>
      </c>
      <c r="V13" s="63">
        <f t="shared" si="6"/>
        <v>0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3">
        <f>IF(M13&lt;=1,"n.a.", IF(U13=0, V13, V13/U13))</f>
        <v>0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  <c r="U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75" priority="16" operator="greaterThanOrEqual">
      <formula>1.5</formula>
    </cfRule>
  </conditionalFormatting>
  <conditionalFormatting sqref="O4:Q10">
    <cfRule type="containsBlanks" dxfId="74" priority="4">
      <formula>LEN(TRIM(O4))=0</formula>
    </cfRule>
  </conditionalFormatting>
  <conditionalFormatting sqref="O18:Q24">
    <cfRule type="containsBlanks" dxfId="73" priority="3">
      <formula>LEN(TRIM(O18))=0</formula>
    </cfRule>
  </conditionalFormatting>
  <conditionalFormatting sqref="T4:V10">
    <cfRule type="containsBlanks" dxfId="72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4E756-C221-414B-87A6-15883B3570B3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18</v>
      </c>
      <c r="B1" s="39"/>
    </row>
    <row r="2" spans="1:22" ht="49.5" customHeight="1" thickBot="1" x14ac:dyDescent="0.3">
      <c r="A2" s="58" t="s">
        <v>34</v>
      </c>
      <c r="B2" s="41">
        <v>36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0</v>
      </c>
      <c r="E5" s="8">
        <v>5</v>
      </c>
      <c r="F5" s="8">
        <v>4</v>
      </c>
      <c r="H5" s="13" t="s">
        <v>51</v>
      </c>
      <c r="I5" s="46">
        <f t="shared" ref="I5:I10" si="4">IF(D5 = 0, 1, D5)</f>
        <v>1</v>
      </c>
      <c r="J5" s="52">
        <f t="shared" si="0"/>
        <v>5</v>
      </c>
      <c r="K5" s="53">
        <f t="shared" si="0"/>
        <v>4</v>
      </c>
      <c r="L5" s="57"/>
      <c r="N5" s="13" t="s">
        <v>51</v>
      </c>
      <c r="O5" s="13">
        <f t="shared" si="1"/>
        <v>0</v>
      </c>
      <c r="P5" s="7">
        <f t="shared" si="1"/>
        <v>5</v>
      </c>
      <c r="Q5" s="47">
        <f t="shared" si="1"/>
        <v>4</v>
      </c>
      <c r="S5" s="13" t="s">
        <v>51</v>
      </c>
      <c r="T5" s="72">
        <f t="shared" si="2"/>
        <v>0</v>
      </c>
      <c r="U5" s="60">
        <f t="shared" si="3"/>
        <v>50.483091787439619</v>
      </c>
      <c r="V5" s="68">
        <f t="shared" si="3"/>
        <v>16.182733255903987</v>
      </c>
    </row>
    <row r="6" spans="1:22" ht="16.5" thickBot="1" x14ac:dyDescent="0.3">
      <c r="B6" s="111" t="s">
        <v>55</v>
      </c>
      <c r="C6" s="112" t="s">
        <v>52</v>
      </c>
      <c r="D6" s="108">
        <v>0</v>
      </c>
      <c r="E6" s="8">
        <v>0</v>
      </c>
      <c r="F6" s="8">
        <v>2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2</v>
      </c>
      <c r="L6" s="57"/>
      <c r="N6" s="13" t="s">
        <v>52</v>
      </c>
      <c r="O6" s="13">
        <f t="shared" si="1"/>
        <v>0</v>
      </c>
      <c r="P6" s="7">
        <f t="shared" si="1"/>
        <v>0</v>
      </c>
      <c r="Q6" s="47">
        <f t="shared" si="1"/>
        <v>2</v>
      </c>
      <c r="S6" s="13" t="s">
        <v>52</v>
      </c>
      <c r="T6" s="72">
        <f t="shared" si="2"/>
        <v>0</v>
      </c>
      <c r="U6" s="60">
        <f t="shared" si="3"/>
        <v>0</v>
      </c>
      <c r="V6" s="68">
        <f t="shared" si="3"/>
        <v>5.1719871318980442</v>
      </c>
    </row>
    <row r="7" spans="1:22" ht="15.75" x14ac:dyDescent="0.25">
      <c r="C7" s="110" t="s">
        <v>50</v>
      </c>
      <c r="D7" s="8">
        <v>0</v>
      </c>
      <c r="E7" s="8">
        <v>6</v>
      </c>
      <c r="F7" s="8">
        <v>0</v>
      </c>
      <c r="H7" s="13" t="s">
        <v>50</v>
      </c>
      <c r="I7" s="46">
        <f t="shared" si="4"/>
        <v>1</v>
      </c>
      <c r="J7" s="52">
        <f t="shared" si="0"/>
        <v>6</v>
      </c>
      <c r="K7" s="53">
        <f>F7/$I7</f>
        <v>0</v>
      </c>
      <c r="L7" s="57"/>
      <c r="N7" s="13" t="s">
        <v>50</v>
      </c>
      <c r="O7" s="13">
        <f t="shared" si="1"/>
        <v>0</v>
      </c>
      <c r="P7" s="7">
        <f t="shared" si="1"/>
        <v>6</v>
      </c>
      <c r="Q7" s="47">
        <f t="shared" si="1"/>
        <v>0</v>
      </c>
      <c r="S7" s="13" t="s">
        <v>50</v>
      </c>
      <c r="T7" s="72">
        <f t="shared" si="2"/>
        <v>0</v>
      </c>
      <c r="U7" s="60">
        <f t="shared" si="3"/>
        <v>23.456790123456788</v>
      </c>
      <c r="V7" s="68">
        <f t="shared" si="3"/>
        <v>0</v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3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3</v>
      </c>
      <c r="L9" s="57"/>
      <c r="N9" s="13" t="s">
        <v>53</v>
      </c>
      <c r="O9" s="13">
        <f t="shared" si="1"/>
        <v>0</v>
      </c>
      <c r="P9" s="7">
        <f t="shared" si="1"/>
        <v>0</v>
      </c>
      <c r="Q9" s="47">
        <f t="shared" si="1"/>
        <v>3</v>
      </c>
      <c r="S9" s="13" t="s">
        <v>53</v>
      </c>
      <c r="T9" s="72">
        <f t="shared" si="2"/>
        <v>0</v>
      </c>
      <c r="U9" s="60">
        <f t="shared" si="3"/>
        <v>0</v>
      </c>
      <c r="V9" s="68">
        <f t="shared" si="3"/>
        <v>8.7520938023450583</v>
      </c>
    </row>
    <row r="10" spans="1:22" ht="16.5" thickBot="1" x14ac:dyDescent="0.3">
      <c r="C10" s="9" t="s">
        <v>54</v>
      </c>
      <c r="D10" s="10">
        <v>0</v>
      </c>
      <c r="E10" s="10">
        <v>3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3</v>
      </c>
      <c r="K10" s="55">
        <f>F10/$I10</f>
        <v>0</v>
      </c>
      <c r="L10" s="57"/>
      <c r="N10" s="14" t="s">
        <v>54</v>
      </c>
      <c r="O10" s="14">
        <f t="shared" si="1"/>
        <v>0</v>
      </c>
      <c r="P10" s="9">
        <f t="shared" si="1"/>
        <v>3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34.488448844884481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5</v>
      </c>
      <c r="N13"/>
      <c r="O13" s="40">
        <f>SUM(O4:O10)</f>
        <v>0</v>
      </c>
      <c r="P13" s="40">
        <f t="shared" ref="P13:Q13" si="5">SUM(P4:P10)</f>
        <v>14</v>
      </c>
      <c r="Q13" s="65">
        <f t="shared" si="5"/>
        <v>9</v>
      </c>
      <c r="T13" s="64">
        <f>AVERAGE(T4:T10)</f>
        <v>0</v>
      </c>
      <c r="U13" s="62">
        <f t="shared" ref="U13:V13" si="6">AVERAGE(U4:U10)</f>
        <v>21.685666151156177</v>
      </c>
      <c r="V13" s="63">
        <f t="shared" si="6"/>
        <v>6.0213628380294182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0.27766556932392816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  <c r="U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71" priority="16" operator="greaterThanOrEqual">
      <formula>1.5</formula>
    </cfRule>
  </conditionalFormatting>
  <conditionalFormatting sqref="O4:Q10">
    <cfRule type="containsBlanks" dxfId="70" priority="4">
      <formula>LEN(TRIM(O4))=0</formula>
    </cfRule>
  </conditionalFormatting>
  <conditionalFormatting sqref="O18:Q24">
    <cfRule type="containsBlanks" dxfId="69" priority="3">
      <formula>LEN(TRIM(O18))=0</formula>
    </cfRule>
  </conditionalFormatting>
  <conditionalFormatting sqref="T4:V10">
    <cfRule type="containsBlanks" dxfId="68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32392-2484-4104-AE9B-5F550C7517FB}">
  <dimension ref="A1:AJ40"/>
  <sheetViews>
    <sheetView zoomScale="60" zoomScaleNormal="60" workbookViewId="0">
      <selection activeCell="D39" sqref="D39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24</v>
      </c>
      <c r="B1" s="39"/>
    </row>
    <row r="2" spans="1:22" ht="49.5" customHeight="1" thickBot="1" x14ac:dyDescent="0.3">
      <c r="A2" s="58" t="s">
        <v>34</v>
      </c>
      <c r="B2" s="41">
        <v>540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8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8</v>
      </c>
      <c r="L4" s="57"/>
      <c r="N4" s="12" t="s">
        <v>50</v>
      </c>
      <c r="O4" s="13">
        <f t="shared" ref="O4:Q10" si="1">IF(OR($J4 &gt;= 1.5, $K4 &gt;= 1.5), D4, "")</f>
        <v>0</v>
      </c>
      <c r="P4" s="7">
        <f t="shared" si="1"/>
        <v>0</v>
      </c>
      <c r="Q4" s="47">
        <f t="shared" si="1"/>
        <v>8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0</v>
      </c>
      <c r="V4" s="67">
        <f t="shared" si="3"/>
        <v>1.4106133468320257</v>
      </c>
    </row>
    <row r="5" spans="1:22" ht="16.5" thickBot="1" x14ac:dyDescent="0.3">
      <c r="C5" s="109" t="s">
        <v>51</v>
      </c>
      <c r="D5" s="8">
        <v>0</v>
      </c>
      <c r="E5" s="8">
        <v>0</v>
      </c>
      <c r="F5" s="8">
        <v>9</v>
      </c>
      <c r="H5" s="13" t="s">
        <v>51</v>
      </c>
      <c r="I5" s="46">
        <f t="shared" ref="I5:I10" si="4">IF(D5 = 0, 1, D5)</f>
        <v>1</v>
      </c>
      <c r="J5" s="52">
        <f t="shared" si="0"/>
        <v>0</v>
      </c>
      <c r="K5" s="53">
        <f t="shared" si="0"/>
        <v>9</v>
      </c>
      <c r="L5" s="57"/>
      <c r="N5" s="13" t="s">
        <v>51</v>
      </c>
      <c r="O5" s="13">
        <f t="shared" si="1"/>
        <v>0</v>
      </c>
      <c r="P5" s="7">
        <f t="shared" si="1"/>
        <v>0</v>
      </c>
      <c r="Q5" s="47">
        <f t="shared" si="1"/>
        <v>9</v>
      </c>
      <c r="S5" s="13" t="s">
        <v>51</v>
      </c>
      <c r="T5" s="72">
        <f t="shared" si="2"/>
        <v>0</v>
      </c>
      <c r="U5" s="60">
        <f t="shared" si="3"/>
        <v>0</v>
      </c>
      <c r="V5" s="68">
        <f t="shared" si="3"/>
        <v>2.4274099883855982</v>
      </c>
    </row>
    <row r="6" spans="1:22" ht="16.5" thickBot="1" x14ac:dyDescent="0.3">
      <c r="B6" s="111" t="s">
        <v>55</v>
      </c>
      <c r="C6" s="112" t="s">
        <v>52</v>
      </c>
      <c r="D6" s="10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0" t="s">
        <v>50</v>
      </c>
      <c r="D7" s="8">
        <v>5</v>
      </c>
      <c r="E7" s="8">
        <v>0</v>
      </c>
      <c r="F7" s="8">
        <v>0</v>
      </c>
      <c r="H7" s="13" t="s">
        <v>50</v>
      </c>
      <c r="I7" s="46">
        <f t="shared" si="4"/>
        <v>5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4</v>
      </c>
      <c r="E9" s="8">
        <v>0</v>
      </c>
      <c r="F9" s="8">
        <v>0</v>
      </c>
      <c r="H9" s="13" t="s">
        <v>53</v>
      </c>
      <c r="I9" s="46">
        <f t="shared" si="4"/>
        <v>4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0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0</v>
      </c>
      <c r="K10" s="55">
        <f>F10/$I10</f>
        <v>0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2</v>
      </c>
      <c r="N13"/>
      <c r="O13" s="40">
        <f>SUM(O4:O10)</f>
        <v>0</v>
      </c>
      <c r="P13" s="40">
        <f t="shared" ref="P13:Q13" si="5">SUM(P4:P10)</f>
        <v>0</v>
      </c>
      <c r="Q13" s="65">
        <f t="shared" si="5"/>
        <v>17</v>
      </c>
      <c r="T13" s="64">
        <f>AVERAGE(T4:T10)</f>
        <v>0</v>
      </c>
      <c r="U13" s="62">
        <f t="shared" ref="U13:V13" si="6">AVERAGE(U4:U10)</f>
        <v>0</v>
      </c>
      <c r="V13" s="63">
        <f t="shared" si="6"/>
        <v>1.919011667608812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2">
        <f>IF(M13&lt;=1,"n.a.", IF(U13=0, V13, V13/U13))</f>
        <v>1.919011667608812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  <c r="U19"/>
      <c r="V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U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  <c r="V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67" priority="16" operator="greaterThanOrEqual">
      <formula>1.5</formula>
    </cfRule>
  </conditionalFormatting>
  <conditionalFormatting sqref="O4:Q10">
    <cfRule type="containsBlanks" dxfId="66" priority="4">
      <formula>LEN(TRIM(O4))=0</formula>
    </cfRule>
  </conditionalFormatting>
  <conditionalFormatting sqref="O18:Q24">
    <cfRule type="containsBlanks" dxfId="65" priority="3">
      <formula>LEN(TRIM(O18))=0</formula>
    </cfRule>
  </conditionalFormatting>
  <conditionalFormatting sqref="T4:V10">
    <cfRule type="containsBlanks" dxfId="64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5CE45-A01C-4DF2-82F8-F6B480FE548F}">
  <dimension ref="A1:AJ40"/>
  <sheetViews>
    <sheetView zoomScale="60" zoomScaleNormal="60" workbookViewId="0">
      <selection activeCell="C40" sqref="C40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14</v>
      </c>
      <c r="B1" s="39"/>
    </row>
    <row r="2" spans="1:22" ht="49.5" customHeight="1" thickBot="1" x14ac:dyDescent="0.3">
      <c r="A2" s="58" t="s">
        <v>34</v>
      </c>
      <c r="B2" s="41">
        <v>50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0</v>
      </c>
      <c r="E5" s="8">
        <v>15</v>
      </c>
      <c r="F5" s="8">
        <v>0</v>
      </c>
      <c r="H5" s="13" t="s">
        <v>51</v>
      </c>
      <c r="I5" s="46">
        <f t="shared" ref="I5:I10" si="4">IF(D5 = 0, 1, D5)</f>
        <v>1</v>
      </c>
      <c r="J5" s="52">
        <f t="shared" si="0"/>
        <v>15</v>
      </c>
      <c r="K5" s="53">
        <f t="shared" si="0"/>
        <v>0</v>
      </c>
      <c r="L5" s="57"/>
      <c r="N5" s="13" t="s">
        <v>51</v>
      </c>
      <c r="O5" s="13">
        <f t="shared" si="1"/>
        <v>0</v>
      </c>
      <c r="P5" s="7">
        <f t="shared" si="1"/>
        <v>15</v>
      </c>
      <c r="Q5" s="47">
        <f t="shared" si="1"/>
        <v>0</v>
      </c>
      <c r="S5" s="13" t="s">
        <v>51</v>
      </c>
      <c r="T5" s="72">
        <f t="shared" si="2"/>
        <v>0</v>
      </c>
      <c r="U5" s="60">
        <f t="shared" si="3"/>
        <v>109.04347826086958</v>
      </c>
      <c r="V5" s="68">
        <f t="shared" si="3"/>
        <v>0</v>
      </c>
    </row>
    <row r="6" spans="1:22" ht="16.5" thickBot="1" x14ac:dyDescent="0.3">
      <c r="B6" s="111" t="s">
        <v>55</v>
      </c>
      <c r="C6" s="112" t="s">
        <v>52</v>
      </c>
      <c r="D6" s="10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0" t="s">
        <v>50</v>
      </c>
      <c r="D7" s="8">
        <v>0</v>
      </c>
      <c r="E7" s="8">
        <v>0</v>
      </c>
      <c r="F7" s="8">
        <v>0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15</v>
      </c>
      <c r="F9" s="8">
        <v>0</v>
      </c>
      <c r="H9" s="13" t="s">
        <v>53</v>
      </c>
      <c r="I9" s="46">
        <f t="shared" si="4"/>
        <v>1</v>
      </c>
      <c r="J9" s="52">
        <f t="shared" si="0"/>
        <v>15</v>
      </c>
      <c r="K9" s="53">
        <f>F9/$I9</f>
        <v>0</v>
      </c>
      <c r="L9" s="57"/>
      <c r="N9" s="13" t="s">
        <v>53</v>
      </c>
      <c r="O9" s="13">
        <f t="shared" si="1"/>
        <v>0</v>
      </c>
      <c r="P9" s="7">
        <f t="shared" si="1"/>
        <v>15</v>
      </c>
      <c r="Q9" s="47">
        <f t="shared" si="1"/>
        <v>0</v>
      </c>
      <c r="S9" s="13" t="s">
        <v>53</v>
      </c>
      <c r="T9" s="72">
        <f t="shared" si="2"/>
        <v>0</v>
      </c>
      <c r="U9" s="60">
        <f t="shared" si="3"/>
        <v>111.96428571428572</v>
      </c>
      <c r="V9" s="68">
        <f t="shared" si="3"/>
        <v>0</v>
      </c>
    </row>
    <row r="10" spans="1:22" ht="16.5" thickBot="1" x14ac:dyDescent="0.3">
      <c r="C10" s="9" t="s">
        <v>54</v>
      </c>
      <c r="D10" s="10">
        <v>15</v>
      </c>
      <c r="E10" s="10">
        <v>22</v>
      </c>
      <c r="F10" s="10">
        <v>18</v>
      </c>
      <c r="H10" s="14" t="s">
        <v>54</v>
      </c>
      <c r="I10" s="48">
        <f t="shared" si="4"/>
        <v>15</v>
      </c>
      <c r="J10" s="54">
        <f t="shared" si="0"/>
        <v>1.4666666666666666</v>
      </c>
      <c r="K10" s="55">
        <f>F10/$I10</f>
        <v>1.2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2</v>
      </c>
      <c r="N13"/>
      <c r="O13" s="40">
        <f>SUM(O4:O10)</f>
        <v>0</v>
      </c>
      <c r="P13" s="40">
        <f t="shared" ref="P13:Q13" si="5">SUM(P4:P10)</f>
        <v>30</v>
      </c>
      <c r="Q13" s="65">
        <f t="shared" si="5"/>
        <v>0</v>
      </c>
      <c r="T13" s="64">
        <f>AVERAGE(T4:T10)</f>
        <v>0</v>
      </c>
      <c r="U13" s="62">
        <f t="shared" ref="U13:V13" si="6">AVERAGE(U4:U10)</f>
        <v>110.50388198757764</v>
      </c>
      <c r="V13" s="63">
        <f t="shared" si="6"/>
        <v>0</v>
      </c>
    </row>
    <row r="14" spans="1:22" ht="15.75" x14ac:dyDescent="0.25">
      <c r="C14"/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3">
        <f>IF(M13&lt;=1,"n.a.", IF(U13=0, V13, V13/U13))</f>
        <v>0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  <c r="U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  <c r="V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63" priority="16" operator="greaterThanOrEqual">
      <formula>1.5</formula>
    </cfRule>
  </conditionalFormatting>
  <conditionalFormatting sqref="O4:Q10">
    <cfRule type="containsBlanks" dxfId="62" priority="4">
      <formula>LEN(TRIM(O4))=0</formula>
    </cfRule>
  </conditionalFormatting>
  <conditionalFormatting sqref="O18:Q24">
    <cfRule type="containsBlanks" dxfId="61" priority="3">
      <formula>LEN(TRIM(O18))=0</formula>
    </cfRule>
  </conditionalFormatting>
  <conditionalFormatting sqref="T4:V10">
    <cfRule type="containsBlanks" dxfId="60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EE2C3-9F25-42C4-B84C-30093348C54B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27</v>
      </c>
      <c r="B1" s="39"/>
    </row>
    <row r="2" spans="1:22" ht="49.5" customHeight="1" thickBot="1" x14ac:dyDescent="0.3">
      <c r="A2" s="58" t="s">
        <v>34</v>
      </c>
      <c r="B2" s="41">
        <v>229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6</v>
      </c>
      <c r="E5" s="8">
        <v>11</v>
      </c>
      <c r="F5" s="8">
        <v>8</v>
      </c>
      <c r="H5" s="13" t="s">
        <v>51</v>
      </c>
      <c r="I5" s="46">
        <f t="shared" ref="I5:I10" si="4">IF(D5 = 0, 1, D5)</f>
        <v>6</v>
      </c>
      <c r="J5" s="52">
        <f t="shared" si="0"/>
        <v>1.8333333333333333</v>
      </c>
      <c r="K5" s="53">
        <f t="shared" si="0"/>
        <v>1.3333333333333333</v>
      </c>
      <c r="L5" s="57"/>
      <c r="N5" s="13" t="s">
        <v>51</v>
      </c>
      <c r="O5" s="13">
        <f t="shared" si="1"/>
        <v>6</v>
      </c>
      <c r="P5" s="7">
        <f t="shared" si="1"/>
        <v>11</v>
      </c>
      <c r="Q5" s="47">
        <f t="shared" si="1"/>
        <v>8</v>
      </c>
      <c r="S5" s="13" t="s">
        <v>51</v>
      </c>
      <c r="T5" s="72">
        <f t="shared" si="2"/>
        <v>0</v>
      </c>
      <c r="U5" s="60">
        <f t="shared" si="3"/>
        <v>7.9362065692044803</v>
      </c>
      <c r="V5" s="68">
        <f t="shared" si="3"/>
        <v>1.2720052340885231</v>
      </c>
    </row>
    <row r="6" spans="1:22" ht="16.5" thickBot="1" x14ac:dyDescent="0.3">
      <c r="B6" s="111" t="s">
        <v>55</v>
      </c>
      <c r="C6" s="112" t="s">
        <v>52</v>
      </c>
      <c r="D6" s="10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0" t="s">
        <v>50</v>
      </c>
      <c r="D7" s="8">
        <v>0</v>
      </c>
      <c r="E7" s="8">
        <v>4</v>
      </c>
      <c r="F7" s="8">
        <v>0</v>
      </c>
      <c r="H7" s="13" t="s">
        <v>50</v>
      </c>
      <c r="I7" s="46">
        <f t="shared" si="4"/>
        <v>1</v>
      </c>
      <c r="J7" s="52">
        <f t="shared" si="0"/>
        <v>4</v>
      </c>
      <c r="K7" s="53">
        <f>F7/$I7</f>
        <v>0</v>
      </c>
      <c r="L7" s="57"/>
      <c r="N7" s="13" t="s">
        <v>50</v>
      </c>
      <c r="O7" s="13">
        <f t="shared" si="1"/>
        <v>0</v>
      </c>
      <c r="P7" s="7">
        <f t="shared" si="1"/>
        <v>4</v>
      </c>
      <c r="Q7" s="47">
        <f t="shared" si="1"/>
        <v>0</v>
      </c>
      <c r="S7" s="13" t="s">
        <v>50</v>
      </c>
      <c r="T7" s="72">
        <f t="shared" si="2"/>
        <v>0</v>
      </c>
      <c r="U7" s="60">
        <f t="shared" si="3"/>
        <v>2.4583535500566067</v>
      </c>
      <c r="V7" s="68">
        <f t="shared" si="3"/>
        <v>0</v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0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0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0</v>
      </c>
      <c r="K10" s="55">
        <f>F10/$I10</f>
        <v>0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2</v>
      </c>
      <c r="N13"/>
      <c r="O13" s="40">
        <f>SUM(O4:O10)</f>
        <v>6</v>
      </c>
      <c r="P13" s="40">
        <f t="shared" ref="P13:Q13" si="5">SUM(P4:P10)</f>
        <v>15</v>
      </c>
      <c r="Q13" s="65">
        <f t="shared" si="5"/>
        <v>8</v>
      </c>
      <c r="T13" s="64">
        <f>AVERAGE(T4:T10)</f>
        <v>0</v>
      </c>
      <c r="U13" s="62">
        <f t="shared" ref="U13:V13" si="6">AVERAGE(U4:U10)</f>
        <v>5.1972800596305433</v>
      </c>
      <c r="V13" s="63">
        <f t="shared" si="6"/>
        <v>0.63600261704426153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0.12237220425821593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59" priority="16" operator="greaterThanOrEqual">
      <formula>1.5</formula>
    </cfRule>
  </conditionalFormatting>
  <conditionalFormatting sqref="O4:Q10">
    <cfRule type="containsBlanks" dxfId="58" priority="4">
      <formula>LEN(TRIM(O4))=0</formula>
    </cfRule>
  </conditionalFormatting>
  <conditionalFormatting sqref="O18:Q24">
    <cfRule type="containsBlanks" dxfId="57" priority="3">
      <formula>LEN(TRIM(O18))=0</formula>
    </cfRule>
  </conditionalFormatting>
  <conditionalFormatting sqref="T4:V10">
    <cfRule type="containsBlanks" dxfId="56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1D3F4-A2C0-4A7C-9CD2-F85D0B10975D}">
  <dimension ref="A1:AJ40"/>
  <sheetViews>
    <sheetView zoomScale="60" zoomScaleNormal="60" workbookViewId="0">
      <selection activeCell="D31" sqref="D31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11</v>
      </c>
      <c r="B1" s="39"/>
    </row>
    <row r="2" spans="1:22" ht="49.5" customHeight="1" thickBot="1" x14ac:dyDescent="0.3">
      <c r="A2" s="58" t="s">
        <v>34</v>
      </c>
      <c r="B2" s="41">
        <v>72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24</v>
      </c>
      <c r="E4" s="6">
        <v>66</v>
      </c>
      <c r="F4" s="6">
        <v>59</v>
      </c>
      <c r="H4" s="12" t="s">
        <v>50</v>
      </c>
      <c r="I4" s="42">
        <f>IF(D4 = 0, 1, D4)</f>
        <v>24</v>
      </c>
      <c r="J4" s="50">
        <f t="shared" ref="J4:K10" si="0">E4/$I4</f>
        <v>2.75</v>
      </c>
      <c r="K4" s="51">
        <f t="shared" si="0"/>
        <v>2.4583333333333335</v>
      </c>
      <c r="L4" s="57"/>
      <c r="N4" s="12" t="s">
        <v>50</v>
      </c>
      <c r="O4" s="13">
        <f t="shared" ref="O4:Q10" si="1">IF(OR($J4 &gt;= 1.5, $K4 &gt;= 1.5), D4, "")</f>
        <v>24</v>
      </c>
      <c r="P4" s="7">
        <f t="shared" si="1"/>
        <v>66</v>
      </c>
      <c r="Q4" s="47">
        <f t="shared" si="1"/>
        <v>59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92.712294043092527</v>
      </c>
      <c r="V4" s="67">
        <f t="shared" si="3"/>
        <v>46.285750442925838</v>
      </c>
    </row>
    <row r="5" spans="1:22" ht="16.5" thickBot="1" x14ac:dyDescent="0.3">
      <c r="C5" s="7" t="s">
        <v>51</v>
      </c>
      <c r="D5" s="8">
        <v>26</v>
      </c>
      <c r="E5" s="8">
        <v>74</v>
      </c>
      <c r="F5" s="8">
        <v>72</v>
      </c>
      <c r="H5" s="13" t="s">
        <v>51</v>
      </c>
      <c r="I5" s="46">
        <f t="shared" ref="I5:I10" si="4">IF(D5 = 0, 1, D5)</f>
        <v>26</v>
      </c>
      <c r="J5" s="52">
        <f t="shared" si="0"/>
        <v>2.8461538461538463</v>
      </c>
      <c r="K5" s="53">
        <f t="shared" si="0"/>
        <v>2.7692307692307692</v>
      </c>
      <c r="L5" s="57"/>
      <c r="N5" s="13" t="s">
        <v>51</v>
      </c>
      <c r="O5" s="13">
        <f t="shared" si="1"/>
        <v>26</v>
      </c>
      <c r="P5" s="7">
        <f t="shared" si="1"/>
        <v>74</v>
      </c>
      <c r="Q5" s="47">
        <f t="shared" si="1"/>
        <v>72</v>
      </c>
      <c r="S5" s="13" t="s">
        <v>51</v>
      </c>
      <c r="T5" s="72">
        <f t="shared" si="2"/>
        <v>0</v>
      </c>
      <c r="U5" s="60">
        <f t="shared" si="3"/>
        <v>242.31884057971013</v>
      </c>
      <c r="V5" s="68">
        <f t="shared" si="3"/>
        <v>93.050716221447928</v>
      </c>
    </row>
    <row r="6" spans="1:22" ht="16.5" thickBot="1" x14ac:dyDescent="0.3">
      <c r="B6" s="111" t="s">
        <v>55</v>
      </c>
      <c r="C6" s="112" t="s">
        <v>52</v>
      </c>
      <c r="D6" s="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7" t="s">
        <v>50</v>
      </c>
      <c r="D7" s="8">
        <v>33</v>
      </c>
      <c r="E7" s="8">
        <v>65</v>
      </c>
      <c r="F7" s="8">
        <v>69</v>
      </c>
      <c r="H7" s="13" t="s">
        <v>50</v>
      </c>
      <c r="I7" s="46">
        <f t="shared" si="4"/>
        <v>33</v>
      </c>
      <c r="J7" s="52">
        <f t="shared" si="0"/>
        <v>1.9696969696969697</v>
      </c>
      <c r="K7" s="53">
        <f>F7/$I7</f>
        <v>2.0909090909090908</v>
      </c>
      <c r="L7" s="57"/>
      <c r="N7" s="13" t="s">
        <v>50</v>
      </c>
      <c r="O7" s="13">
        <f t="shared" si="1"/>
        <v>33</v>
      </c>
      <c r="P7" s="7">
        <f t="shared" si="1"/>
        <v>65</v>
      </c>
      <c r="Q7" s="47">
        <f t="shared" si="1"/>
        <v>69</v>
      </c>
      <c r="S7" s="13" t="s">
        <v>50</v>
      </c>
      <c r="T7" s="72">
        <f t="shared" si="2"/>
        <v>0</v>
      </c>
      <c r="U7" s="60">
        <f t="shared" si="3"/>
        <v>62.551440329218103</v>
      </c>
      <c r="V7" s="68">
        <f t="shared" si="3"/>
        <v>39.80952380952381</v>
      </c>
    </row>
    <row r="8" spans="1:22" ht="15.75" x14ac:dyDescent="0.25">
      <c r="C8" s="7" t="s">
        <v>52</v>
      </c>
      <c r="D8" s="8">
        <v>25</v>
      </c>
      <c r="E8" s="8">
        <v>43</v>
      </c>
      <c r="F8" s="8">
        <v>48</v>
      </c>
      <c r="H8" s="13" t="s">
        <v>52</v>
      </c>
      <c r="I8" s="46">
        <f t="shared" si="4"/>
        <v>25</v>
      </c>
      <c r="J8" s="52">
        <f t="shared" si="0"/>
        <v>1.72</v>
      </c>
      <c r="K8" s="53">
        <f>F8/$I8</f>
        <v>1.92</v>
      </c>
      <c r="L8" s="57"/>
      <c r="N8" s="13" t="s">
        <v>52</v>
      </c>
      <c r="O8" s="13">
        <f t="shared" si="1"/>
        <v>25</v>
      </c>
      <c r="P8" s="7">
        <f t="shared" si="1"/>
        <v>43</v>
      </c>
      <c r="Q8" s="47">
        <f t="shared" si="1"/>
        <v>48</v>
      </c>
      <c r="S8" s="13" t="s">
        <v>52</v>
      </c>
      <c r="T8" s="72">
        <f t="shared" si="2"/>
        <v>0</v>
      </c>
      <c r="U8" s="60">
        <f t="shared" si="3"/>
        <v>61.111111111111107</v>
      </c>
      <c r="V8" s="68">
        <f t="shared" si="3"/>
        <v>31.71681182370018</v>
      </c>
    </row>
    <row r="9" spans="1:22" ht="15.75" x14ac:dyDescent="0.25">
      <c r="C9" s="7" t="s">
        <v>53</v>
      </c>
      <c r="D9" s="8">
        <v>31</v>
      </c>
      <c r="E9" s="8">
        <v>85</v>
      </c>
      <c r="F9" s="8">
        <v>70</v>
      </c>
      <c r="H9" s="13" t="s">
        <v>53</v>
      </c>
      <c r="I9" s="46">
        <f t="shared" si="4"/>
        <v>31</v>
      </c>
      <c r="J9" s="52">
        <f t="shared" si="0"/>
        <v>2.7419354838709675</v>
      </c>
      <c r="K9" s="53">
        <f>F9/$I9</f>
        <v>2.2580645161290325</v>
      </c>
      <c r="L9" s="57"/>
      <c r="N9" s="13" t="s">
        <v>53</v>
      </c>
      <c r="O9" s="13">
        <f t="shared" si="1"/>
        <v>31</v>
      </c>
      <c r="P9" s="7">
        <f t="shared" si="1"/>
        <v>85</v>
      </c>
      <c r="Q9" s="47">
        <f t="shared" si="1"/>
        <v>70</v>
      </c>
      <c r="S9" s="13" t="s">
        <v>53</v>
      </c>
      <c r="T9" s="72">
        <f t="shared" si="2"/>
        <v>0</v>
      </c>
      <c r="U9" s="60">
        <f t="shared" si="3"/>
        <v>279.91071428571428</v>
      </c>
      <c r="V9" s="68">
        <f t="shared" si="3"/>
        <v>56.888609715242879</v>
      </c>
    </row>
    <row r="10" spans="1:22" ht="16.5" thickBot="1" x14ac:dyDescent="0.3">
      <c r="C10" s="9" t="s">
        <v>54</v>
      </c>
      <c r="D10" s="10">
        <v>37</v>
      </c>
      <c r="E10" s="10">
        <v>68</v>
      </c>
      <c r="F10" s="10">
        <v>71</v>
      </c>
      <c r="H10" s="14" t="s">
        <v>54</v>
      </c>
      <c r="I10" s="48">
        <f t="shared" si="4"/>
        <v>37</v>
      </c>
      <c r="J10" s="54">
        <f t="shared" si="0"/>
        <v>1.8378378378378379</v>
      </c>
      <c r="K10" s="55">
        <f>F10/$I10</f>
        <v>1.9189189189189189</v>
      </c>
      <c r="L10" s="57"/>
      <c r="N10" s="14" t="s">
        <v>54</v>
      </c>
      <c r="O10" s="14">
        <f t="shared" si="1"/>
        <v>37</v>
      </c>
      <c r="P10" s="9">
        <f t="shared" si="1"/>
        <v>68</v>
      </c>
      <c r="Q10" s="49">
        <f t="shared" si="1"/>
        <v>71</v>
      </c>
      <c r="S10" s="14" t="s">
        <v>54</v>
      </c>
      <c r="T10" s="73">
        <f t="shared" si="2"/>
        <v>0</v>
      </c>
      <c r="U10" s="78">
        <f t="shared" si="3"/>
        <v>178.19031903190319</v>
      </c>
      <c r="V10" s="69">
        <f t="shared" si="3"/>
        <v>55.602503912363069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6</v>
      </c>
      <c r="N13"/>
      <c r="O13" s="40">
        <f>SUM(O4:O10)</f>
        <v>176</v>
      </c>
      <c r="P13" s="40">
        <f t="shared" ref="P13:Q13" si="5">SUM(P4:P10)</f>
        <v>401</v>
      </c>
      <c r="Q13" s="65">
        <f t="shared" si="5"/>
        <v>389</v>
      </c>
      <c r="T13" s="64">
        <f>AVERAGE(T4:T10)</f>
        <v>0</v>
      </c>
      <c r="U13" s="62">
        <f t="shared" ref="U13:V13" si="6">AVERAGE(U4:U10)</f>
        <v>152.79911989679155</v>
      </c>
      <c r="V13" s="63">
        <f t="shared" si="6"/>
        <v>53.892319320867294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2">
        <f>IF(M13&lt;=1,"n.a.", IF(U13=0, V13, V13/U13))</f>
        <v>0.35270045637218961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55" priority="16" operator="greaterThanOrEqual">
      <formula>1.5</formula>
    </cfRule>
  </conditionalFormatting>
  <conditionalFormatting sqref="O4:Q10">
    <cfRule type="containsBlanks" dxfId="54" priority="4">
      <formula>LEN(TRIM(O4))=0</formula>
    </cfRule>
  </conditionalFormatting>
  <conditionalFormatting sqref="O18:Q24">
    <cfRule type="containsBlanks" dxfId="53" priority="3">
      <formula>LEN(TRIM(O18))=0</formula>
    </cfRule>
  </conditionalFormatting>
  <conditionalFormatting sqref="T4:V10">
    <cfRule type="containsBlanks" dxfId="52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7A1C1-F6AD-4565-963D-4E224EC265FD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16</v>
      </c>
      <c r="B1" s="39"/>
    </row>
    <row r="2" spans="1:22" ht="49.5" customHeight="1" thickBot="1" x14ac:dyDescent="0.3">
      <c r="A2" s="58" t="s">
        <v>34</v>
      </c>
      <c r="B2" s="41">
        <v>42</v>
      </c>
      <c r="D2" s="97" t="s">
        <v>42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66</v>
      </c>
      <c r="E4" s="6">
        <v>91</v>
      </c>
      <c r="F4" s="6">
        <v>86</v>
      </c>
      <c r="H4" s="12" t="s">
        <v>50</v>
      </c>
      <c r="I4" s="42">
        <f>IF(D4 = 0, 1, D4)</f>
        <v>66</v>
      </c>
      <c r="J4" s="50">
        <f t="shared" ref="J4:K10" si="0">E4/$I4</f>
        <v>1.3787878787878789</v>
      </c>
      <c r="K4" s="51">
        <f t="shared" si="0"/>
        <v>1.303030303030303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157</v>
      </c>
      <c r="E5" s="8">
        <v>506</v>
      </c>
      <c r="F5" s="8">
        <v>320</v>
      </c>
      <c r="H5" s="13" t="s">
        <v>51</v>
      </c>
      <c r="I5" s="46">
        <f t="shared" ref="I5:I10" si="4">IF(D5 = 0, 1, D5)</f>
        <v>157</v>
      </c>
      <c r="J5" s="52">
        <f t="shared" si="0"/>
        <v>3.2229299363057327</v>
      </c>
      <c r="K5" s="53">
        <f t="shared" si="0"/>
        <v>2.0382165605095541</v>
      </c>
      <c r="L5" s="57"/>
      <c r="N5" s="13" t="s">
        <v>51</v>
      </c>
      <c r="O5" s="13">
        <f t="shared" si="1"/>
        <v>157</v>
      </c>
      <c r="P5" s="7">
        <f t="shared" si="1"/>
        <v>506</v>
      </c>
      <c r="Q5" s="47">
        <f t="shared" si="1"/>
        <v>320</v>
      </c>
      <c r="S5" s="13" t="s">
        <v>51</v>
      </c>
      <c r="T5" s="72">
        <f t="shared" si="2"/>
        <v>0</v>
      </c>
      <c r="U5" s="60">
        <f t="shared" si="3"/>
        <v>3020.3312629399588</v>
      </c>
      <c r="V5" s="68">
        <f t="shared" si="3"/>
        <v>565.23975443836071</v>
      </c>
    </row>
    <row r="6" spans="1:22" ht="16.5" thickBot="1" x14ac:dyDescent="0.3">
      <c r="B6" s="111" t="s">
        <v>55</v>
      </c>
      <c r="C6" s="112" t="s">
        <v>52</v>
      </c>
      <c r="D6" s="108">
        <v>152</v>
      </c>
      <c r="E6" s="8">
        <v>258</v>
      </c>
      <c r="F6" s="8">
        <v>185</v>
      </c>
      <c r="H6" s="13" t="s">
        <v>52</v>
      </c>
      <c r="I6" s="46">
        <f t="shared" si="4"/>
        <v>152</v>
      </c>
      <c r="J6" s="52">
        <f t="shared" si="0"/>
        <v>1.6973684210526316</v>
      </c>
      <c r="K6" s="53">
        <f t="shared" si="0"/>
        <v>1.2171052631578947</v>
      </c>
      <c r="L6" s="57"/>
      <c r="N6" s="13" t="s">
        <v>52</v>
      </c>
      <c r="O6" s="13">
        <f t="shared" si="1"/>
        <v>152</v>
      </c>
      <c r="P6" s="7">
        <f t="shared" si="1"/>
        <v>258</v>
      </c>
      <c r="Q6" s="47">
        <f t="shared" si="1"/>
        <v>185</v>
      </c>
      <c r="S6" s="13" t="s">
        <v>52</v>
      </c>
      <c r="T6" s="72">
        <f t="shared" si="2"/>
        <v>0</v>
      </c>
      <c r="U6" s="60">
        <f t="shared" si="3"/>
        <v>512.11280628756356</v>
      </c>
      <c r="V6" s="68">
        <f t="shared" si="3"/>
        <v>73.146675151129486</v>
      </c>
    </row>
    <row r="7" spans="1:22" ht="15.75" x14ac:dyDescent="0.25">
      <c r="C7" s="110" t="s">
        <v>50</v>
      </c>
      <c r="D7" s="8">
        <v>98</v>
      </c>
      <c r="E7" s="8">
        <v>158</v>
      </c>
      <c r="F7" s="8">
        <v>162</v>
      </c>
      <c r="H7" s="13" t="s">
        <v>50</v>
      </c>
      <c r="I7" s="46">
        <f t="shared" si="4"/>
        <v>98</v>
      </c>
      <c r="J7" s="52">
        <f t="shared" si="0"/>
        <v>1.6122448979591837</v>
      </c>
      <c r="K7" s="53">
        <f>F7/$I7</f>
        <v>1.653061224489796</v>
      </c>
      <c r="L7" s="57"/>
      <c r="N7" s="13" t="s">
        <v>50</v>
      </c>
      <c r="O7" s="13">
        <f t="shared" si="1"/>
        <v>98</v>
      </c>
      <c r="P7" s="7">
        <f t="shared" si="1"/>
        <v>158</v>
      </c>
      <c r="Q7" s="47">
        <f t="shared" si="1"/>
        <v>162</v>
      </c>
      <c r="S7" s="13" t="s">
        <v>50</v>
      </c>
      <c r="T7" s="72">
        <f t="shared" si="2"/>
        <v>0</v>
      </c>
      <c r="U7" s="60">
        <f t="shared" si="3"/>
        <v>201.05820105820106</v>
      </c>
      <c r="V7" s="68">
        <f t="shared" si="3"/>
        <v>121.32426303854875</v>
      </c>
    </row>
    <row r="8" spans="1:22" ht="15.75" x14ac:dyDescent="0.25">
      <c r="C8" s="7" t="s">
        <v>52</v>
      </c>
      <c r="D8" s="8">
        <v>172</v>
      </c>
      <c r="E8" s="8">
        <v>106</v>
      </c>
      <c r="F8" s="8">
        <v>179</v>
      </c>
      <c r="H8" s="13" t="s">
        <v>52</v>
      </c>
      <c r="I8" s="46">
        <f t="shared" si="4"/>
        <v>172</v>
      </c>
      <c r="J8" s="52">
        <f t="shared" si="0"/>
        <v>0.61627906976744184</v>
      </c>
      <c r="K8" s="53">
        <f>F8/$I8</f>
        <v>1.0406976744186047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86</v>
      </c>
      <c r="E9" s="8">
        <v>249</v>
      </c>
      <c r="F9" s="8">
        <v>88</v>
      </c>
      <c r="H9" s="13" t="s">
        <v>53</v>
      </c>
      <c r="I9" s="46">
        <f t="shared" si="4"/>
        <v>86</v>
      </c>
      <c r="J9" s="52">
        <f t="shared" si="0"/>
        <v>2.8953488372093021</v>
      </c>
      <c r="K9" s="53">
        <f>F9/$I9</f>
        <v>1.0232558139534884</v>
      </c>
      <c r="L9" s="57"/>
      <c r="N9" s="13" t="s">
        <v>53</v>
      </c>
      <c r="O9" s="13">
        <f t="shared" si="1"/>
        <v>86</v>
      </c>
      <c r="P9" s="7">
        <f t="shared" si="1"/>
        <v>249</v>
      </c>
      <c r="Q9" s="47">
        <f t="shared" si="1"/>
        <v>88</v>
      </c>
      <c r="S9" s="13" t="s">
        <v>53</v>
      </c>
      <c r="T9" s="72">
        <f t="shared" si="2"/>
        <v>0</v>
      </c>
      <c r="U9" s="60">
        <f t="shared" si="3"/>
        <v>1448.4268707482993</v>
      </c>
      <c r="V9" s="68">
        <f t="shared" si="3"/>
        <v>5.001196458482891</v>
      </c>
    </row>
    <row r="10" spans="1:22" ht="16.5" thickBot="1" x14ac:dyDescent="0.3">
      <c r="C10" s="9" t="s">
        <v>54</v>
      </c>
      <c r="D10" s="10">
        <v>133</v>
      </c>
      <c r="E10" s="10">
        <v>237</v>
      </c>
      <c r="F10" s="10">
        <v>124</v>
      </c>
      <c r="H10" s="14" t="s">
        <v>54</v>
      </c>
      <c r="I10" s="48">
        <f t="shared" si="4"/>
        <v>133</v>
      </c>
      <c r="J10" s="54">
        <f t="shared" si="0"/>
        <v>1.7819548872180451</v>
      </c>
      <c r="K10" s="55">
        <f>F10/$I10</f>
        <v>0.93233082706766912</v>
      </c>
      <c r="L10" s="57"/>
      <c r="N10" s="14" t="s">
        <v>54</v>
      </c>
      <c r="O10" s="14">
        <f t="shared" si="1"/>
        <v>133</v>
      </c>
      <c r="P10" s="9">
        <f t="shared" si="1"/>
        <v>237</v>
      </c>
      <c r="Q10" s="49">
        <f t="shared" si="1"/>
        <v>124</v>
      </c>
      <c r="S10" s="14" t="s">
        <v>54</v>
      </c>
      <c r="T10" s="73">
        <f t="shared" si="2"/>
        <v>0</v>
      </c>
      <c r="U10" s="78">
        <f t="shared" si="3"/>
        <v>1024.7996228194247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5</v>
      </c>
      <c r="N13"/>
      <c r="O13" s="40">
        <f>SUM(O4:O10)</f>
        <v>626</v>
      </c>
      <c r="P13" s="40">
        <f t="shared" ref="P13:Q13" si="5">SUM(P4:P10)</f>
        <v>1408</v>
      </c>
      <c r="Q13" s="65">
        <f t="shared" si="5"/>
        <v>879</v>
      </c>
      <c r="T13" s="64">
        <f>AVERAGE(T4:T10)</f>
        <v>0</v>
      </c>
      <c r="U13" s="62">
        <f t="shared" ref="U13:V13" si="6">AVERAGE(U4:U10)</f>
        <v>1241.3457527706894</v>
      </c>
      <c r="V13" s="63">
        <f t="shared" si="6"/>
        <v>152.94237781730436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0.12320691272027659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  <c r="U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U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  <c r="V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123" priority="22" operator="greaterThanOrEqual">
      <formula>1.5</formula>
    </cfRule>
  </conditionalFormatting>
  <conditionalFormatting sqref="O4:Q10">
    <cfRule type="containsBlanks" dxfId="122" priority="4">
      <formula>LEN(TRIM(O4))=0</formula>
    </cfRule>
  </conditionalFormatting>
  <conditionalFormatting sqref="O18:Q24">
    <cfRule type="containsBlanks" dxfId="121" priority="3">
      <formula>LEN(TRIM(O18))=0</formula>
    </cfRule>
  </conditionalFormatting>
  <conditionalFormatting sqref="T4:V10">
    <cfRule type="containsBlanks" dxfId="120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91BCD-A137-4A8F-BACC-8F8FE91755C3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9</v>
      </c>
      <c r="B1" s="39"/>
    </row>
    <row r="2" spans="1:22" ht="49.5" customHeight="1" thickBot="1" x14ac:dyDescent="0.3">
      <c r="A2" s="58" t="s">
        <v>34</v>
      </c>
      <c r="B2" s="41">
        <v>76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37</v>
      </c>
      <c r="F4" s="6">
        <v>34</v>
      </c>
      <c r="H4" s="12" t="s">
        <v>50</v>
      </c>
      <c r="I4" s="42">
        <f>IF(D4 = 0, 1, D4)</f>
        <v>1</v>
      </c>
      <c r="J4" s="50">
        <f t="shared" ref="J4:K10" si="0">E4/$I4</f>
        <v>37</v>
      </c>
      <c r="K4" s="51">
        <f t="shared" si="0"/>
        <v>34</v>
      </c>
      <c r="L4" s="57"/>
      <c r="N4" s="12" t="s">
        <v>50</v>
      </c>
      <c r="O4" s="13">
        <f t="shared" ref="O4:Q10" si="1">IF(OR($J4 &gt;= 1.5, $K4 &gt;= 1.5), D4, "")</f>
        <v>0</v>
      </c>
      <c r="P4" s="7">
        <f t="shared" si="1"/>
        <v>37</v>
      </c>
      <c r="Q4" s="47">
        <f t="shared" si="1"/>
        <v>34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77.376425855513304</v>
      </c>
      <c r="V4" s="67">
        <f t="shared" si="3"/>
        <v>42.596810933940773</v>
      </c>
    </row>
    <row r="5" spans="1:22" ht="16.5" thickBot="1" x14ac:dyDescent="0.3">
      <c r="C5" s="7" t="s">
        <v>51</v>
      </c>
      <c r="D5" s="8">
        <v>0</v>
      </c>
      <c r="E5" s="8">
        <v>17</v>
      </c>
      <c r="F5" s="8">
        <v>19</v>
      </c>
      <c r="H5" s="13" t="s">
        <v>51</v>
      </c>
      <c r="I5" s="46">
        <f t="shared" ref="I5:I10" si="4">IF(D5 = 0, 1, D5)</f>
        <v>1</v>
      </c>
      <c r="J5" s="52">
        <f t="shared" si="0"/>
        <v>17</v>
      </c>
      <c r="K5" s="53">
        <f t="shared" si="0"/>
        <v>19</v>
      </c>
      <c r="L5" s="57"/>
      <c r="N5" s="13" t="s">
        <v>51</v>
      </c>
      <c r="O5" s="13">
        <f t="shared" si="1"/>
        <v>0</v>
      </c>
      <c r="P5" s="7">
        <f t="shared" si="1"/>
        <v>17</v>
      </c>
      <c r="Q5" s="47">
        <f t="shared" si="1"/>
        <v>19</v>
      </c>
      <c r="S5" s="13" t="s">
        <v>51</v>
      </c>
      <c r="T5" s="72">
        <f t="shared" si="2"/>
        <v>0</v>
      </c>
      <c r="U5" s="60">
        <f t="shared" si="3"/>
        <v>81.304347826086968</v>
      </c>
      <c r="V5" s="68">
        <f t="shared" si="3"/>
        <v>36.411149825783973</v>
      </c>
    </row>
    <row r="6" spans="1:22" ht="16.5" thickBot="1" x14ac:dyDescent="0.3">
      <c r="B6" s="111" t="s">
        <v>55</v>
      </c>
      <c r="C6" s="112" t="s">
        <v>52</v>
      </c>
      <c r="D6" s="8">
        <v>0</v>
      </c>
      <c r="E6" s="8">
        <v>21</v>
      </c>
      <c r="F6" s="8">
        <v>20</v>
      </c>
      <c r="H6" s="13" t="s">
        <v>52</v>
      </c>
      <c r="I6" s="46">
        <f t="shared" si="4"/>
        <v>1</v>
      </c>
      <c r="J6" s="52">
        <f t="shared" si="0"/>
        <v>21</v>
      </c>
      <c r="K6" s="53">
        <f t="shared" si="0"/>
        <v>20</v>
      </c>
      <c r="L6" s="57"/>
      <c r="N6" s="13" t="s">
        <v>52</v>
      </c>
      <c r="O6" s="13">
        <f t="shared" si="1"/>
        <v>0</v>
      </c>
      <c r="P6" s="7">
        <f t="shared" si="1"/>
        <v>21</v>
      </c>
      <c r="Q6" s="47">
        <f t="shared" si="1"/>
        <v>20</v>
      </c>
      <c r="S6" s="13" t="s">
        <v>52</v>
      </c>
      <c r="T6" s="72">
        <f t="shared" si="2"/>
        <v>0</v>
      </c>
      <c r="U6" s="60">
        <f t="shared" si="3"/>
        <v>56.067961165048551</v>
      </c>
      <c r="V6" s="68">
        <f t="shared" si="3"/>
        <v>24.498886414253892</v>
      </c>
    </row>
    <row r="7" spans="1:22" ht="15.75" x14ac:dyDescent="0.25">
      <c r="C7" s="7" t="s">
        <v>50</v>
      </c>
      <c r="D7" s="8">
        <v>0</v>
      </c>
      <c r="E7" s="8">
        <v>20</v>
      </c>
      <c r="F7" s="8">
        <v>30</v>
      </c>
      <c r="H7" s="13" t="s">
        <v>50</v>
      </c>
      <c r="I7" s="46">
        <f t="shared" si="4"/>
        <v>1</v>
      </c>
      <c r="J7" s="52">
        <f t="shared" si="0"/>
        <v>20</v>
      </c>
      <c r="K7" s="53">
        <f>F7/$I7</f>
        <v>30</v>
      </c>
      <c r="L7" s="57"/>
      <c r="N7" s="13" t="s">
        <v>50</v>
      </c>
      <c r="O7" s="13">
        <f t="shared" si="1"/>
        <v>0</v>
      </c>
      <c r="P7" s="7">
        <f t="shared" si="1"/>
        <v>20</v>
      </c>
      <c r="Q7" s="47">
        <f t="shared" si="1"/>
        <v>30</v>
      </c>
      <c r="S7" s="13" t="s">
        <v>50</v>
      </c>
      <c r="T7" s="72">
        <f t="shared" si="2"/>
        <v>0</v>
      </c>
      <c r="U7" s="60">
        <f t="shared" si="3"/>
        <v>37.037037037037038</v>
      </c>
      <c r="V7" s="68">
        <f t="shared" si="3"/>
        <v>31.428571428571427</v>
      </c>
    </row>
    <row r="8" spans="1:22" ht="15.75" x14ac:dyDescent="0.25">
      <c r="C8" s="7" t="s">
        <v>52</v>
      </c>
      <c r="D8" s="8">
        <v>0</v>
      </c>
      <c r="E8" s="8">
        <v>15</v>
      </c>
      <c r="F8" s="8">
        <v>20</v>
      </c>
      <c r="H8" s="13" t="s">
        <v>52</v>
      </c>
      <c r="I8" s="46">
        <f t="shared" si="4"/>
        <v>1</v>
      </c>
      <c r="J8" s="52">
        <f t="shared" si="0"/>
        <v>15</v>
      </c>
      <c r="K8" s="53">
        <f>F8/$I8</f>
        <v>20</v>
      </c>
      <c r="L8" s="57"/>
      <c r="N8" s="13" t="s">
        <v>52</v>
      </c>
      <c r="O8" s="13">
        <f t="shared" si="1"/>
        <v>0</v>
      </c>
      <c r="P8" s="7">
        <f t="shared" si="1"/>
        <v>15</v>
      </c>
      <c r="Q8" s="47">
        <f t="shared" si="1"/>
        <v>20</v>
      </c>
      <c r="S8" s="13" t="s">
        <v>52</v>
      </c>
      <c r="T8" s="72">
        <f t="shared" si="2"/>
        <v>0</v>
      </c>
      <c r="U8" s="60">
        <f t="shared" si="3"/>
        <v>48.245614035087719</v>
      </c>
      <c r="V8" s="68">
        <f t="shared" si="3"/>
        <v>26.128266033254157</v>
      </c>
    </row>
    <row r="9" spans="1:22" ht="15.75" x14ac:dyDescent="0.25">
      <c r="C9" s="7" t="s">
        <v>53</v>
      </c>
      <c r="D9" s="8">
        <v>0</v>
      </c>
      <c r="E9" s="8">
        <v>18</v>
      </c>
      <c r="F9" s="8">
        <v>20</v>
      </c>
      <c r="H9" s="13" t="s">
        <v>53</v>
      </c>
      <c r="I9" s="46">
        <f t="shared" si="4"/>
        <v>1</v>
      </c>
      <c r="J9" s="52">
        <f t="shared" si="0"/>
        <v>18</v>
      </c>
      <c r="K9" s="53">
        <f>F9/$I9</f>
        <v>20</v>
      </c>
      <c r="L9" s="57"/>
      <c r="N9" s="13" t="s">
        <v>53</v>
      </c>
      <c r="O9" s="13">
        <f t="shared" si="1"/>
        <v>0</v>
      </c>
      <c r="P9" s="7">
        <f t="shared" si="1"/>
        <v>18</v>
      </c>
      <c r="Q9" s="47">
        <f t="shared" si="1"/>
        <v>20</v>
      </c>
      <c r="S9" s="13" t="s">
        <v>53</v>
      </c>
      <c r="T9" s="72">
        <f t="shared" si="2"/>
        <v>0</v>
      </c>
      <c r="U9" s="60">
        <f>IF(P23="","",(MAX(E9-$D9,0)/$B$2)/(E23/418)*100)</f>
        <v>88.392857142857139</v>
      </c>
      <c r="V9" s="68">
        <f t="shared" si="3"/>
        <v>27.638190954773869</v>
      </c>
    </row>
    <row r="10" spans="1:22" ht="16.5" thickBot="1" x14ac:dyDescent="0.3">
      <c r="C10" s="9" t="s">
        <v>54</v>
      </c>
      <c r="D10" s="10">
        <v>0</v>
      </c>
      <c r="E10" s="10">
        <v>0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0</v>
      </c>
      <c r="K10" s="55">
        <f>F10/$I10</f>
        <v>0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6</v>
      </c>
      <c r="N13"/>
      <c r="O13" s="40">
        <f>SUM(O4:O10)</f>
        <v>0</v>
      </c>
      <c r="P13" s="40">
        <f t="shared" ref="P13:Q13" si="5">SUM(P4:P10)</f>
        <v>128</v>
      </c>
      <c r="Q13" s="65">
        <f t="shared" si="5"/>
        <v>143</v>
      </c>
      <c r="T13" s="64">
        <f>AVERAGE(T4:T10)</f>
        <v>0</v>
      </c>
      <c r="U13" s="62">
        <f t="shared" ref="U13:V13" si="6">AVERAGE(U4:U10)</f>
        <v>64.737373843605113</v>
      </c>
      <c r="V13" s="63">
        <f t="shared" si="6"/>
        <v>31.450312598429679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2">
        <f>IF(M13&lt;=1,"n.a.", IF(U13=0, V13, V13/U13))</f>
        <v>0.48581384648701509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51" priority="16" operator="greaterThanOrEqual">
      <formula>1.5</formula>
    </cfRule>
  </conditionalFormatting>
  <conditionalFormatting sqref="O4:Q10">
    <cfRule type="containsBlanks" dxfId="50" priority="4">
      <formula>LEN(TRIM(O4))=0</formula>
    </cfRule>
  </conditionalFormatting>
  <conditionalFormatting sqref="O18:Q24">
    <cfRule type="containsBlanks" dxfId="49" priority="3">
      <formula>LEN(TRIM(O18))=0</formula>
    </cfRule>
  </conditionalFormatting>
  <conditionalFormatting sqref="T4:V10">
    <cfRule type="containsBlanks" dxfId="48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EF712-A31D-466F-9770-5EAF177BF061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</v>
      </c>
      <c r="B1" s="39"/>
    </row>
    <row r="2" spans="1:22" ht="49.5" customHeight="1" thickBot="1" x14ac:dyDescent="0.3">
      <c r="A2" s="58" t="s">
        <v>34</v>
      </c>
      <c r="B2" s="41">
        <v>136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9</v>
      </c>
      <c r="E5" s="8">
        <v>5</v>
      </c>
      <c r="F5" s="8">
        <v>3</v>
      </c>
      <c r="H5" s="13" t="s">
        <v>51</v>
      </c>
      <c r="I5" s="46">
        <f t="shared" ref="I5:I10" si="4">IF(D5 = 0, 1, D5)</f>
        <v>9</v>
      </c>
      <c r="J5" s="52">
        <f t="shared" si="0"/>
        <v>0.55555555555555558</v>
      </c>
      <c r="K5" s="53">
        <f t="shared" si="0"/>
        <v>0.33333333333333331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8">
        <v>0</v>
      </c>
      <c r="E6" s="8">
        <v>2</v>
      </c>
      <c r="F6" s="8">
        <v>0</v>
      </c>
      <c r="H6" s="13" t="s">
        <v>52</v>
      </c>
      <c r="I6" s="46">
        <f t="shared" si="4"/>
        <v>1</v>
      </c>
      <c r="J6" s="52">
        <f t="shared" si="0"/>
        <v>2</v>
      </c>
      <c r="K6" s="53">
        <f t="shared" si="0"/>
        <v>0</v>
      </c>
      <c r="L6" s="57"/>
      <c r="N6" s="13" t="s">
        <v>52</v>
      </c>
      <c r="O6" s="13">
        <f t="shared" si="1"/>
        <v>0</v>
      </c>
      <c r="P6" s="7">
        <f t="shared" si="1"/>
        <v>2</v>
      </c>
      <c r="Q6" s="47">
        <f t="shared" si="1"/>
        <v>0</v>
      </c>
      <c r="S6" s="13" t="s">
        <v>52</v>
      </c>
      <c r="T6" s="72">
        <f t="shared" si="2"/>
        <v>0</v>
      </c>
      <c r="U6" s="60">
        <f t="shared" si="3"/>
        <v>2.9840091376356366</v>
      </c>
      <c r="V6" s="68">
        <f t="shared" si="3"/>
        <v>0</v>
      </c>
    </row>
    <row r="7" spans="1:22" ht="15.75" x14ac:dyDescent="0.25">
      <c r="C7" s="7" t="s">
        <v>50</v>
      </c>
      <c r="D7" s="8">
        <v>0</v>
      </c>
      <c r="E7" s="8">
        <v>0</v>
      </c>
      <c r="F7" s="8">
        <v>0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0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5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5</v>
      </c>
      <c r="K10" s="55">
        <f>F10/$I10</f>
        <v>0</v>
      </c>
      <c r="L10" s="57"/>
      <c r="N10" s="14" t="s">
        <v>54</v>
      </c>
      <c r="O10" s="14">
        <f t="shared" si="1"/>
        <v>0</v>
      </c>
      <c r="P10" s="9">
        <f t="shared" si="1"/>
        <v>5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15.215492137449038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2</v>
      </c>
      <c r="N13"/>
      <c r="O13" s="40">
        <f>SUM(O4:O10)</f>
        <v>0</v>
      </c>
      <c r="P13" s="40">
        <f t="shared" ref="P13:Q13" si="5">SUM(P4:P10)</f>
        <v>7</v>
      </c>
      <c r="Q13" s="65">
        <f t="shared" si="5"/>
        <v>0</v>
      </c>
      <c r="T13" s="64">
        <f>AVERAGE(T4:T10)</f>
        <v>0</v>
      </c>
      <c r="U13" s="62">
        <f t="shared" ref="U13:V13" si="6">AVERAGE(U4:U10)</f>
        <v>9.0997506375423374</v>
      </c>
      <c r="V13" s="63">
        <f t="shared" si="6"/>
        <v>0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3">
        <f>IF(M13&lt;=1,"n.a.", IF(U13=0, V13, V13/U13))</f>
        <v>0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  <c r="U19"/>
      <c r="V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  <c r="V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47" priority="16" operator="greaterThanOrEqual">
      <formula>1.5</formula>
    </cfRule>
  </conditionalFormatting>
  <conditionalFormatting sqref="O4:Q10">
    <cfRule type="containsBlanks" dxfId="46" priority="4">
      <formula>LEN(TRIM(O4))=0</formula>
    </cfRule>
  </conditionalFormatting>
  <conditionalFormatting sqref="O18:Q24">
    <cfRule type="containsBlanks" dxfId="45" priority="3">
      <formula>LEN(TRIM(O18))=0</formula>
    </cfRule>
  </conditionalFormatting>
  <conditionalFormatting sqref="T4:V10">
    <cfRule type="containsBlanks" dxfId="44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8E42A-E05F-4571-A35F-1A372BC13763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</v>
      </c>
      <c r="B1" s="39"/>
    </row>
    <row r="2" spans="1:22" ht="49.5" customHeight="1" thickBot="1" x14ac:dyDescent="0.3">
      <c r="A2" s="58" t="s">
        <v>34</v>
      </c>
      <c r="B2" s="41">
        <v>90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3</v>
      </c>
      <c r="F4" s="6">
        <v>3</v>
      </c>
      <c r="H4" s="12" t="s">
        <v>50</v>
      </c>
      <c r="I4" s="42">
        <f>IF(D4 = 0, 1, D4)</f>
        <v>1</v>
      </c>
      <c r="J4" s="50">
        <f t="shared" ref="J4:K10" si="0">E4/$I4</f>
        <v>3</v>
      </c>
      <c r="K4" s="51">
        <f t="shared" si="0"/>
        <v>3</v>
      </c>
      <c r="L4" s="57"/>
      <c r="N4" s="12" t="s">
        <v>50</v>
      </c>
      <c r="O4" s="13">
        <f t="shared" ref="O4:Q10" si="1">IF(OR($J4 &gt;= 1.5, $K4 &gt;= 1.5), D4, "")</f>
        <v>0</v>
      </c>
      <c r="P4" s="7">
        <f t="shared" si="1"/>
        <v>3</v>
      </c>
      <c r="Q4" s="47">
        <f t="shared" si="1"/>
        <v>3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5.2978453738910014</v>
      </c>
      <c r="V4" s="67">
        <f t="shared" si="3"/>
        <v>3.1738800303720573</v>
      </c>
    </row>
    <row r="5" spans="1:22" ht="16.5" thickBot="1" x14ac:dyDescent="0.3">
      <c r="C5" s="7" t="s">
        <v>51</v>
      </c>
      <c r="D5" s="8">
        <v>0</v>
      </c>
      <c r="E5" s="8">
        <v>4</v>
      </c>
      <c r="F5" s="8">
        <v>3</v>
      </c>
      <c r="H5" s="13" t="s">
        <v>51</v>
      </c>
      <c r="I5" s="46">
        <f t="shared" ref="I5:I10" si="4">IF(D5 = 0, 1, D5)</f>
        <v>1</v>
      </c>
      <c r="J5" s="52">
        <f t="shared" si="0"/>
        <v>4</v>
      </c>
      <c r="K5" s="53">
        <f t="shared" si="0"/>
        <v>3</v>
      </c>
      <c r="L5" s="57"/>
      <c r="N5" s="13" t="s">
        <v>51</v>
      </c>
      <c r="O5" s="13">
        <f t="shared" si="1"/>
        <v>0</v>
      </c>
      <c r="P5" s="7">
        <f t="shared" si="1"/>
        <v>4</v>
      </c>
      <c r="Q5" s="47">
        <f t="shared" si="1"/>
        <v>3</v>
      </c>
      <c r="S5" s="13" t="s">
        <v>51</v>
      </c>
      <c r="T5" s="72">
        <f t="shared" si="2"/>
        <v>0</v>
      </c>
      <c r="U5" s="60">
        <f t="shared" si="3"/>
        <v>16.154589371980677</v>
      </c>
      <c r="V5" s="68">
        <f t="shared" si="3"/>
        <v>4.8548199767711964</v>
      </c>
    </row>
    <row r="6" spans="1:22" ht="16.5" thickBot="1" x14ac:dyDescent="0.3">
      <c r="B6" s="111" t="s">
        <v>55</v>
      </c>
      <c r="C6" s="112" t="s">
        <v>52</v>
      </c>
      <c r="D6" s="8">
        <v>0</v>
      </c>
      <c r="E6" s="8">
        <v>5</v>
      </c>
      <c r="F6" s="8">
        <v>3</v>
      </c>
      <c r="H6" s="13" t="s">
        <v>52</v>
      </c>
      <c r="I6" s="46">
        <f t="shared" si="4"/>
        <v>1</v>
      </c>
      <c r="J6" s="52">
        <f t="shared" si="0"/>
        <v>5</v>
      </c>
      <c r="K6" s="53">
        <f t="shared" si="0"/>
        <v>3</v>
      </c>
      <c r="L6" s="57"/>
      <c r="N6" s="13" t="s">
        <v>52</v>
      </c>
      <c r="O6" s="13">
        <f t="shared" si="1"/>
        <v>0</v>
      </c>
      <c r="P6" s="7">
        <f t="shared" si="1"/>
        <v>5</v>
      </c>
      <c r="Q6" s="47">
        <f t="shared" si="1"/>
        <v>3</v>
      </c>
      <c r="S6" s="13" t="s">
        <v>52</v>
      </c>
      <c r="T6" s="72">
        <f t="shared" si="2"/>
        <v>0</v>
      </c>
      <c r="U6" s="60">
        <f t="shared" si="3"/>
        <v>11.272923408845738</v>
      </c>
      <c r="V6" s="68">
        <f t="shared" si="3"/>
        <v>3.1031922791388267</v>
      </c>
    </row>
    <row r="7" spans="1:22" ht="15.75" x14ac:dyDescent="0.25">
      <c r="C7" s="7" t="s">
        <v>50</v>
      </c>
      <c r="D7" s="8">
        <v>0</v>
      </c>
      <c r="E7" s="8">
        <v>0</v>
      </c>
      <c r="F7" s="8">
        <v>0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2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2</v>
      </c>
      <c r="L8" s="57"/>
      <c r="N8" s="13" t="s">
        <v>52</v>
      </c>
      <c r="O8" s="13">
        <f t="shared" si="1"/>
        <v>0</v>
      </c>
      <c r="P8" s="7">
        <f t="shared" si="1"/>
        <v>0</v>
      </c>
      <c r="Q8" s="47">
        <f t="shared" si="1"/>
        <v>2</v>
      </c>
      <c r="S8" s="13" t="s">
        <v>52</v>
      </c>
      <c r="T8" s="72">
        <f t="shared" si="2"/>
        <v>0</v>
      </c>
      <c r="U8" s="60">
        <f t="shared" si="3"/>
        <v>0</v>
      </c>
      <c r="V8" s="68">
        <f t="shared" si="3"/>
        <v>2.2063869094747957</v>
      </c>
    </row>
    <row r="9" spans="1:22" ht="15.75" x14ac:dyDescent="0.25">
      <c r="C9" s="7" t="s">
        <v>53</v>
      </c>
      <c r="D9" s="8">
        <v>0</v>
      </c>
      <c r="E9" s="8">
        <v>6</v>
      </c>
      <c r="F9" s="8">
        <v>0</v>
      </c>
      <c r="H9" s="13" t="s">
        <v>53</v>
      </c>
      <c r="I9" s="46">
        <f t="shared" si="4"/>
        <v>1</v>
      </c>
      <c r="J9" s="52">
        <f t="shared" si="0"/>
        <v>6</v>
      </c>
      <c r="K9" s="53">
        <f>F9/$I9</f>
        <v>0</v>
      </c>
      <c r="L9" s="57"/>
      <c r="N9" s="13" t="s">
        <v>53</v>
      </c>
      <c r="O9" s="13">
        <f t="shared" si="1"/>
        <v>0</v>
      </c>
      <c r="P9" s="7">
        <f t="shared" si="1"/>
        <v>6</v>
      </c>
      <c r="Q9" s="47">
        <f t="shared" si="1"/>
        <v>0</v>
      </c>
      <c r="S9" s="13" t="s">
        <v>53</v>
      </c>
      <c r="T9" s="72">
        <f t="shared" si="2"/>
        <v>0</v>
      </c>
      <c r="U9" s="60">
        <f t="shared" si="3"/>
        <v>24.88095238095238</v>
      </c>
      <c r="V9" s="68">
        <f t="shared" si="3"/>
        <v>0</v>
      </c>
    </row>
    <row r="10" spans="1:22" ht="16.5" thickBot="1" x14ac:dyDescent="0.3">
      <c r="C10" s="9" t="s">
        <v>54</v>
      </c>
      <c r="D10" s="10">
        <v>3</v>
      </c>
      <c r="E10" s="10">
        <v>4</v>
      </c>
      <c r="F10" s="10">
        <v>2</v>
      </c>
      <c r="H10" s="14" t="s">
        <v>54</v>
      </c>
      <c r="I10" s="48">
        <f t="shared" si="4"/>
        <v>3</v>
      </c>
      <c r="J10" s="54">
        <f t="shared" si="0"/>
        <v>1.3333333333333333</v>
      </c>
      <c r="K10" s="55">
        <f>F10/$I10</f>
        <v>0.66666666666666663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5</v>
      </c>
      <c r="N13"/>
      <c r="O13" s="40">
        <f>SUM(O4:O10)</f>
        <v>0</v>
      </c>
      <c r="P13" s="40">
        <f t="shared" ref="P13:Q13" si="5">SUM(P4:P10)</f>
        <v>18</v>
      </c>
      <c r="Q13" s="65">
        <f t="shared" si="5"/>
        <v>11</v>
      </c>
      <c r="T13" s="64">
        <f>AVERAGE(T4:T10)</f>
        <v>0</v>
      </c>
      <c r="U13" s="62">
        <f t="shared" ref="U13:V13" si="6">AVERAGE(U4:U10)</f>
        <v>11.521262107133959</v>
      </c>
      <c r="V13" s="63">
        <f t="shared" si="6"/>
        <v>2.6676558391513754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2">
        <f>IF(M13&lt;=1,"n.a.", IF(U13=0, V13, V13/U13))</f>
        <v>0.23154197989294631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  <c r="U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U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43" priority="16" operator="greaterThanOrEqual">
      <formula>1.5</formula>
    </cfRule>
  </conditionalFormatting>
  <conditionalFormatting sqref="O4:Q10">
    <cfRule type="containsBlanks" dxfId="42" priority="4">
      <formula>LEN(TRIM(O4))=0</formula>
    </cfRule>
  </conditionalFormatting>
  <conditionalFormatting sqref="O18:Q24">
    <cfRule type="containsBlanks" dxfId="41" priority="3">
      <formula>LEN(TRIM(O18))=0</formula>
    </cfRule>
  </conditionalFormatting>
  <conditionalFormatting sqref="T4:V10">
    <cfRule type="containsBlanks" dxfId="40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6FCC7-27A3-456B-9906-777368071B90}">
  <dimension ref="A1:AJ40"/>
  <sheetViews>
    <sheetView zoomScale="60" zoomScaleNormal="60" workbookViewId="0">
      <selection activeCell="B15" sqref="B15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5</v>
      </c>
      <c r="B1" s="39"/>
    </row>
    <row r="2" spans="1:22" ht="49.5" customHeight="1" thickBot="1" x14ac:dyDescent="0.3">
      <c r="A2" s="58" t="s">
        <v>34</v>
      </c>
      <c r="B2" s="41">
        <v>52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10</v>
      </c>
      <c r="E5" s="8">
        <v>10</v>
      </c>
      <c r="F5" s="8">
        <v>8</v>
      </c>
      <c r="H5" s="13" t="s">
        <v>51</v>
      </c>
      <c r="I5" s="46">
        <f t="shared" ref="I5:I10" si="4">IF(D5 = 0, 1, D5)</f>
        <v>10</v>
      </c>
      <c r="J5" s="52">
        <f t="shared" si="0"/>
        <v>1</v>
      </c>
      <c r="K5" s="53">
        <f t="shared" si="0"/>
        <v>0.8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8">
        <v>7</v>
      </c>
      <c r="E6" s="8">
        <v>12</v>
      </c>
      <c r="F6" s="8">
        <v>14</v>
      </c>
      <c r="H6" s="13" t="s">
        <v>52</v>
      </c>
      <c r="I6" s="46">
        <f t="shared" si="4"/>
        <v>7</v>
      </c>
      <c r="J6" s="52">
        <f t="shared" si="0"/>
        <v>1.7142857142857142</v>
      </c>
      <c r="K6" s="53">
        <f t="shared" si="0"/>
        <v>2</v>
      </c>
      <c r="L6" s="57"/>
      <c r="N6" s="13" t="s">
        <v>52</v>
      </c>
      <c r="O6" s="13">
        <f t="shared" si="1"/>
        <v>7</v>
      </c>
      <c r="P6" s="7">
        <f t="shared" si="1"/>
        <v>12</v>
      </c>
      <c r="Q6" s="47">
        <f t="shared" si="1"/>
        <v>14</v>
      </c>
      <c r="S6" s="13" t="s">
        <v>52</v>
      </c>
      <c r="T6" s="72">
        <f t="shared" si="2"/>
        <v>0</v>
      </c>
      <c r="U6" s="60">
        <f t="shared" si="3"/>
        <v>19.510828976848394</v>
      </c>
      <c r="V6" s="68">
        <f t="shared" si="3"/>
        <v>12.532122665752954</v>
      </c>
    </row>
    <row r="7" spans="1:22" ht="15.75" x14ac:dyDescent="0.25">
      <c r="C7" s="7" t="s">
        <v>50</v>
      </c>
      <c r="D7" s="8">
        <v>2</v>
      </c>
      <c r="E7" s="8">
        <v>14</v>
      </c>
      <c r="F7" s="8">
        <v>6</v>
      </c>
      <c r="H7" s="13" t="s">
        <v>50</v>
      </c>
      <c r="I7" s="46">
        <f t="shared" si="4"/>
        <v>2</v>
      </c>
      <c r="J7" s="52">
        <f t="shared" si="0"/>
        <v>7</v>
      </c>
      <c r="K7" s="53">
        <f>F7/$I7</f>
        <v>3</v>
      </c>
      <c r="L7" s="57"/>
      <c r="N7" s="13" t="s">
        <v>50</v>
      </c>
      <c r="O7" s="13">
        <f t="shared" si="1"/>
        <v>2</v>
      </c>
      <c r="P7" s="7">
        <f t="shared" si="1"/>
        <v>14</v>
      </c>
      <c r="Q7" s="47">
        <f t="shared" si="1"/>
        <v>6</v>
      </c>
      <c r="S7" s="13" t="s">
        <v>50</v>
      </c>
      <c r="T7" s="72">
        <f t="shared" si="2"/>
        <v>0</v>
      </c>
      <c r="U7" s="60">
        <f t="shared" si="3"/>
        <v>32.478632478632477</v>
      </c>
      <c r="V7" s="68">
        <f t="shared" si="3"/>
        <v>6.124542124542125</v>
      </c>
    </row>
    <row r="8" spans="1:22" ht="15.75" x14ac:dyDescent="0.25">
      <c r="C8" s="7" t="s">
        <v>52</v>
      </c>
      <c r="D8" s="8">
        <v>9</v>
      </c>
      <c r="E8" s="8">
        <v>13</v>
      </c>
      <c r="F8" s="8">
        <v>16</v>
      </c>
      <c r="H8" s="13" t="s">
        <v>52</v>
      </c>
      <c r="I8" s="46">
        <f t="shared" si="4"/>
        <v>9</v>
      </c>
      <c r="J8" s="52">
        <f t="shared" si="0"/>
        <v>1.4444444444444444</v>
      </c>
      <c r="K8" s="53">
        <f>F8/$I8</f>
        <v>1.7777777777777777</v>
      </c>
      <c r="L8" s="57"/>
      <c r="N8" s="13" t="s">
        <v>52</v>
      </c>
      <c r="O8" s="13">
        <f t="shared" si="1"/>
        <v>9</v>
      </c>
      <c r="P8" s="7">
        <f t="shared" si="1"/>
        <v>13</v>
      </c>
      <c r="Q8" s="47">
        <f t="shared" si="1"/>
        <v>16</v>
      </c>
      <c r="S8" s="13" t="s">
        <v>52</v>
      </c>
      <c r="T8" s="72">
        <f t="shared" si="2"/>
        <v>0</v>
      </c>
      <c r="U8" s="60">
        <f t="shared" si="3"/>
        <v>18.803418803418804</v>
      </c>
      <c r="V8" s="68">
        <f t="shared" si="3"/>
        <v>13.365613009318473</v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0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7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7</v>
      </c>
      <c r="K10" s="55">
        <f>F10/$I10</f>
        <v>0</v>
      </c>
      <c r="L10" s="57"/>
      <c r="N10" s="14" t="s">
        <v>54</v>
      </c>
      <c r="O10" s="14">
        <f t="shared" si="1"/>
        <v>0</v>
      </c>
      <c r="P10" s="9">
        <f t="shared" si="1"/>
        <v>7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55.712109672505704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4</v>
      </c>
      <c r="N13"/>
      <c r="O13" s="40">
        <f>SUM(O4:O10)</f>
        <v>18</v>
      </c>
      <c r="P13" s="40">
        <f t="shared" ref="P13:Q13" si="5">SUM(P4:P10)</f>
        <v>46</v>
      </c>
      <c r="Q13" s="65">
        <f t="shared" si="5"/>
        <v>36</v>
      </c>
      <c r="T13" s="64">
        <f>AVERAGE(T4:T10)</f>
        <v>0</v>
      </c>
      <c r="U13" s="62">
        <f t="shared" ref="U13:V13" si="6">AVERAGE(U4:U10)</f>
        <v>31.626247482851344</v>
      </c>
      <c r="V13" s="63">
        <f t="shared" si="6"/>
        <v>8.0055694499033869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0.25313055095278802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  <c r="U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U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39" priority="16" operator="greaterThanOrEqual">
      <formula>1.5</formula>
    </cfRule>
  </conditionalFormatting>
  <conditionalFormatting sqref="O4:Q10">
    <cfRule type="containsBlanks" dxfId="38" priority="4">
      <formula>LEN(TRIM(O4))=0</formula>
    </cfRule>
  </conditionalFormatting>
  <conditionalFormatting sqref="O18:Q24">
    <cfRule type="containsBlanks" dxfId="37" priority="3">
      <formula>LEN(TRIM(O18))=0</formula>
    </cfRule>
  </conditionalFormatting>
  <conditionalFormatting sqref="T4:V10">
    <cfRule type="containsBlanks" dxfId="36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EFBFF-FE11-4A58-9443-91B0407599D5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6</v>
      </c>
      <c r="B1" s="39"/>
    </row>
    <row r="2" spans="1:22" ht="49.5" customHeight="1" thickBot="1" x14ac:dyDescent="0.3">
      <c r="A2" s="58" t="s">
        <v>34</v>
      </c>
      <c r="B2" s="41">
        <v>43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0</v>
      </c>
      <c r="E5" s="8">
        <v>6</v>
      </c>
      <c r="F5" s="8">
        <v>9</v>
      </c>
      <c r="H5" s="13" t="s">
        <v>51</v>
      </c>
      <c r="I5" s="46">
        <f t="shared" ref="I5:I10" si="4">IF(D5 = 0, 1, D5)</f>
        <v>1</v>
      </c>
      <c r="J5" s="52">
        <f t="shared" si="0"/>
        <v>6</v>
      </c>
      <c r="K5" s="53">
        <f t="shared" si="0"/>
        <v>9</v>
      </c>
      <c r="L5" s="57"/>
      <c r="N5" s="13" t="s">
        <v>51</v>
      </c>
      <c r="O5" s="13">
        <f t="shared" si="1"/>
        <v>0</v>
      </c>
      <c r="P5" s="7">
        <f t="shared" si="1"/>
        <v>6</v>
      </c>
      <c r="Q5" s="47">
        <f t="shared" si="1"/>
        <v>9</v>
      </c>
      <c r="S5" s="13" t="s">
        <v>51</v>
      </c>
      <c r="T5" s="72">
        <f t="shared" si="2"/>
        <v>0</v>
      </c>
      <c r="U5" s="60">
        <f t="shared" si="3"/>
        <v>50.717896865520729</v>
      </c>
      <c r="V5" s="68">
        <f t="shared" si="3"/>
        <v>30.483753342516817</v>
      </c>
    </row>
    <row r="6" spans="1:22" ht="16.5" thickBot="1" x14ac:dyDescent="0.3">
      <c r="B6" s="111" t="s">
        <v>55</v>
      </c>
      <c r="C6" s="112" t="s">
        <v>52</v>
      </c>
      <c r="D6" s="8">
        <v>4</v>
      </c>
      <c r="E6" s="8">
        <v>4</v>
      </c>
      <c r="F6" s="8">
        <v>5</v>
      </c>
      <c r="H6" s="13" t="s">
        <v>52</v>
      </c>
      <c r="I6" s="46">
        <f t="shared" si="4"/>
        <v>4</v>
      </c>
      <c r="J6" s="52">
        <f t="shared" si="0"/>
        <v>1</v>
      </c>
      <c r="K6" s="53">
        <f t="shared" si="0"/>
        <v>1.25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7" t="s">
        <v>50</v>
      </c>
      <c r="D7" s="8">
        <v>3</v>
      </c>
      <c r="E7" s="8">
        <v>4</v>
      </c>
      <c r="F7" s="8">
        <v>0</v>
      </c>
      <c r="H7" s="13" t="s">
        <v>50</v>
      </c>
      <c r="I7" s="46">
        <f t="shared" si="4"/>
        <v>3</v>
      </c>
      <c r="J7" s="52">
        <f t="shared" si="0"/>
        <v>1.3333333333333333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4</v>
      </c>
      <c r="E8" s="8">
        <v>6</v>
      </c>
      <c r="F8" s="8">
        <v>5</v>
      </c>
      <c r="H8" s="13" t="s">
        <v>52</v>
      </c>
      <c r="I8" s="46">
        <f t="shared" si="4"/>
        <v>4</v>
      </c>
      <c r="J8" s="52">
        <f t="shared" si="0"/>
        <v>1.5</v>
      </c>
      <c r="K8" s="53">
        <f>F8/$I8</f>
        <v>1.25</v>
      </c>
      <c r="L8" s="57"/>
      <c r="N8" s="13" t="s">
        <v>52</v>
      </c>
      <c r="O8" s="13">
        <f t="shared" si="1"/>
        <v>4</v>
      </c>
      <c r="P8" s="7">
        <f t="shared" si="1"/>
        <v>6</v>
      </c>
      <c r="Q8" s="47">
        <f t="shared" si="1"/>
        <v>5</v>
      </c>
      <c r="S8" s="13" t="s">
        <v>52</v>
      </c>
      <c r="T8" s="72">
        <f t="shared" si="2"/>
        <v>0</v>
      </c>
      <c r="U8" s="60">
        <f t="shared" si="3"/>
        <v>11.369509043927648</v>
      </c>
      <c r="V8" s="68">
        <f t="shared" si="3"/>
        <v>2.3090095564271116</v>
      </c>
    </row>
    <row r="9" spans="1:22" ht="15.75" x14ac:dyDescent="0.25">
      <c r="C9" s="7" t="s">
        <v>53</v>
      </c>
      <c r="D9" s="8">
        <v>3</v>
      </c>
      <c r="E9" s="8">
        <v>0</v>
      </c>
      <c r="F9" s="8">
        <v>0</v>
      </c>
      <c r="H9" s="13" t="s">
        <v>53</v>
      </c>
      <c r="I9" s="46">
        <f t="shared" si="4"/>
        <v>3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3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3</v>
      </c>
      <c r="K10" s="55">
        <f>F10/$I10</f>
        <v>0</v>
      </c>
      <c r="L10" s="57"/>
      <c r="N10" s="14" t="s">
        <v>54</v>
      </c>
      <c r="O10" s="14">
        <f t="shared" si="1"/>
        <v>0</v>
      </c>
      <c r="P10" s="9">
        <f t="shared" si="1"/>
        <v>3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28.874050195717242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3</v>
      </c>
      <c r="N13"/>
      <c r="O13" s="40">
        <f>SUM(O4:O10)</f>
        <v>4</v>
      </c>
      <c r="P13" s="40">
        <f t="shared" ref="P13:Q13" si="5">SUM(P4:P10)</f>
        <v>15</v>
      </c>
      <c r="Q13" s="65">
        <f t="shared" si="5"/>
        <v>14</v>
      </c>
      <c r="T13" s="64">
        <f>AVERAGE(T4:T10)</f>
        <v>0</v>
      </c>
      <c r="U13" s="62">
        <f t="shared" ref="U13:V13" si="6">AVERAGE(U4:U10)</f>
        <v>30.320485368388542</v>
      </c>
      <c r="V13" s="63">
        <f t="shared" si="6"/>
        <v>10.930920966314643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0.36051273037043713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35" priority="16" operator="greaterThanOrEqual">
      <formula>1.5</formula>
    </cfRule>
  </conditionalFormatting>
  <conditionalFormatting sqref="O4:Q10">
    <cfRule type="containsBlanks" dxfId="34" priority="4">
      <formula>LEN(TRIM(O4))=0</formula>
    </cfRule>
  </conditionalFormatting>
  <conditionalFormatting sqref="O18:Q24">
    <cfRule type="containsBlanks" dxfId="33" priority="3">
      <formula>LEN(TRIM(O18))=0</formula>
    </cfRule>
  </conditionalFormatting>
  <conditionalFormatting sqref="T4:V10">
    <cfRule type="containsBlanks" dxfId="32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16798-AC51-4E77-8494-292FA52F468C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31</v>
      </c>
      <c r="B1" s="39"/>
    </row>
    <row r="2" spans="1:22" ht="49.5" customHeight="1" thickBot="1" x14ac:dyDescent="0.3">
      <c r="A2" s="58" t="s">
        <v>34</v>
      </c>
      <c r="B2" s="41">
        <v>82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0</v>
      </c>
      <c r="E5" s="8">
        <v>0</v>
      </c>
      <c r="F5" s="8">
        <v>0</v>
      </c>
      <c r="H5" s="13" t="s">
        <v>51</v>
      </c>
      <c r="I5" s="46">
        <f t="shared" ref="I5:I10" si="4">IF(D5 = 0, 1, D5)</f>
        <v>1</v>
      </c>
      <c r="J5" s="52">
        <f t="shared" si="0"/>
        <v>0</v>
      </c>
      <c r="K5" s="53">
        <f t="shared" si="0"/>
        <v>0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7" t="s">
        <v>50</v>
      </c>
      <c r="D7" s="8">
        <v>0</v>
      </c>
      <c r="E7" s="8">
        <v>0</v>
      </c>
      <c r="F7" s="8">
        <v>0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0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2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2</v>
      </c>
      <c r="K10" s="55">
        <f>F10/$I10</f>
        <v>0</v>
      </c>
      <c r="L10" s="57"/>
      <c r="N10" s="14" t="s">
        <v>54</v>
      </c>
      <c r="O10" s="14">
        <f t="shared" si="1"/>
        <v>0</v>
      </c>
      <c r="P10" s="9">
        <f t="shared" si="1"/>
        <v>2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10.094180149722289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1</v>
      </c>
      <c r="N13"/>
      <c r="O13" s="40">
        <f>SUM(O4:O10)</f>
        <v>0</v>
      </c>
      <c r="P13" s="40">
        <f t="shared" ref="P13:Q13" si="5">SUM(P4:P10)</f>
        <v>2</v>
      </c>
      <c r="Q13" s="65">
        <f t="shared" si="5"/>
        <v>0</v>
      </c>
      <c r="T13" s="64">
        <f>AVERAGE(T4:T10)</f>
        <v>0</v>
      </c>
      <c r="U13" s="62">
        <f t="shared" ref="U13:V13" si="6">AVERAGE(U4:U10)</f>
        <v>10.094180149722289</v>
      </c>
      <c r="V13" s="63">
        <f t="shared" si="6"/>
        <v>0</v>
      </c>
    </row>
    <row r="14" spans="1:22" ht="15.75" x14ac:dyDescent="0.25">
      <c r="C14"/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56" t="str">
        <f>IF(M13&lt;=1,"n.a.", IF(U13=0, V13, V13/U13))</f>
        <v>n.a.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  <c r="V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31" priority="16" operator="greaterThanOrEqual">
      <formula>1.5</formula>
    </cfRule>
  </conditionalFormatting>
  <conditionalFormatting sqref="O4:Q10">
    <cfRule type="containsBlanks" dxfId="30" priority="4">
      <formula>LEN(TRIM(O4))=0</formula>
    </cfRule>
  </conditionalFormatting>
  <conditionalFormatting sqref="O18:Q24">
    <cfRule type="containsBlanks" dxfId="29" priority="3">
      <formula>LEN(TRIM(O18))=0</formula>
    </cfRule>
  </conditionalFormatting>
  <conditionalFormatting sqref="T4:V10">
    <cfRule type="containsBlanks" dxfId="28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1995A-7CA1-44E1-B02F-45D18A1D2008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22</v>
      </c>
      <c r="B1" s="39"/>
    </row>
    <row r="2" spans="1:22" ht="49.5" customHeight="1" thickBot="1" x14ac:dyDescent="0.3">
      <c r="A2" s="58" t="s">
        <v>34</v>
      </c>
      <c r="B2" s="41">
        <v>36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39</v>
      </c>
      <c r="E4" s="6">
        <v>34</v>
      </c>
      <c r="F4" s="6">
        <v>25</v>
      </c>
      <c r="H4" s="12" t="s">
        <v>50</v>
      </c>
      <c r="I4" s="42">
        <f>IF(D4 = 0, 1, D4)</f>
        <v>39</v>
      </c>
      <c r="J4" s="50">
        <f t="shared" ref="J4:K10" si="0">E4/$I4</f>
        <v>0.87179487179487181</v>
      </c>
      <c r="K4" s="51">
        <f t="shared" si="0"/>
        <v>0.64102564102564108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42</v>
      </c>
      <c r="E5" s="8">
        <v>58</v>
      </c>
      <c r="F5" s="8">
        <v>34</v>
      </c>
      <c r="H5" s="13" t="s">
        <v>51</v>
      </c>
      <c r="I5" s="46">
        <f t="shared" ref="I5:I10" si="4">IF(D5 = 0, 1, D5)</f>
        <v>42</v>
      </c>
      <c r="J5" s="52">
        <f t="shared" si="0"/>
        <v>1.3809523809523809</v>
      </c>
      <c r="K5" s="53">
        <f t="shared" si="0"/>
        <v>0.80952380952380953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8">
        <v>44</v>
      </c>
      <c r="E6" s="8">
        <v>40</v>
      </c>
      <c r="F6" s="8">
        <v>35</v>
      </c>
      <c r="H6" s="13" t="s">
        <v>52</v>
      </c>
      <c r="I6" s="46">
        <f t="shared" si="4"/>
        <v>44</v>
      </c>
      <c r="J6" s="52">
        <f t="shared" si="0"/>
        <v>0.90909090909090906</v>
      </c>
      <c r="K6" s="53">
        <f t="shared" si="0"/>
        <v>0.79545454545454541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7" t="s">
        <v>50</v>
      </c>
      <c r="D7" s="8">
        <v>24</v>
      </c>
      <c r="E7" s="8">
        <v>40</v>
      </c>
      <c r="F7" s="8">
        <v>54</v>
      </c>
      <c r="H7" s="13" t="s">
        <v>50</v>
      </c>
      <c r="I7" s="46">
        <f t="shared" si="4"/>
        <v>24</v>
      </c>
      <c r="J7" s="52">
        <f t="shared" si="0"/>
        <v>1.6666666666666667</v>
      </c>
      <c r="K7" s="53">
        <f>F7/$I7</f>
        <v>2.25</v>
      </c>
      <c r="L7" s="57"/>
      <c r="N7" s="13" t="s">
        <v>50</v>
      </c>
      <c r="O7" s="13">
        <f t="shared" si="1"/>
        <v>24</v>
      </c>
      <c r="P7" s="7">
        <f t="shared" si="1"/>
        <v>40</v>
      </c>
      <c r="Q7" s="47">
        <f t="shared" si="1"/>
        <v>54</v>
      </c>
      <c r="S7" s="13" t="s">
        <v>50</v>
      </c>
      <c r="T7" s="72">
        <f t="shared" si="2"/>
        <v>0</v>
      </c>
      <c r="U7" s="60">
        <f t="shared" si="3"/>
        <v>62.551440329218103</v>
      </c>
      <c r="V7" s="68">
        <f t="shared" si="3"/>
        <v>66.349206349206355</v>
      </c>
    </row>
    <row r="8" spans="1:22" ht="15.75" x14ac:dyDescent="0.25">
      <c r="C8" s="7" t="s">
        <v>52</v>
      </c>
      <c r="D8" s="8">
        <v>34</v>
      </c>
      <c r="E8" s="8">
        <v>10</v>
      </c>
      <c r="F8" s="8">
        <v>20</v>
      </c>
      <c r="H8" s="13" t="s">
        <v>52</v>
      </c>
      <c r="I8" s="46">
        <f t="shared" si="4"/>
        <v>34</v>
      </c>
      <c r="J8" s="52">
        <f t="shared" si="0"/>
        <v>0.29411764705882354</v>
      </c>
      <c r="K8" s="53">
        <f>F8/$I8</f>
        <v>0.58823529411764708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46</v>
      </c>
      <c r="E9" s="8">
        <v>117</v>
      </c>
      <c r="F9" s="8">
        <v>62</v>
      </c>
      <c r="H9" s="13" t="s">
        <v>53</v>
      </c>
      <c r="I9" s="46">
        <f t="shared" si="4"/>
        <v>46</v>
      </c>
      <c r="J9" s="52">
        <f t="shared" si="0"/>
        <v>2.5434782608695654</v>
      </c>
      <c r="K9" s="53">
        <f>F9/$I9</f>
        <v>1.3478260869565217</v>
      </c>
      <c r="L9" s="57"/>
      <c r="N9" s="13" t="s">
        <v>53</v>
      </c>
      <c r="O9" s="13">
        <f t="shared" si="1"/>
        <v>46</v>
      </c>
      <c r="P9" s="7">
        <f t="shared" si="1"/>
        <v>117</v>
      </c>
      <c r="Q9" s="47">
        <f t="shared" si="1"/>
        <v>62</v>
      </c>
      <c r="S9" s="13" t="s">
        <v>53</v>
      </c>
      <c r="T9" s="72">
        <f t="shared" si="2"/>
        <v>0</v>
      </c>
      <c r="U9" s="60">
        <f t="shared" si="3"/>
        <v>736.06150793650795</v>
      </c>
      <c r="V9" s="68">
        <f t="shared" si="3"/>
        <v>46.67783361250698</v>
      </c>
    </row>
    <row r="10" spans="1:22" ht="16.5" thickBot="1" x14ac:dyDescent="0.3">
      <c r="C10" s="9" t="s">
        <v>54</v>
      </c>
      <c r="D10" s="10">
        <v>45</v>
      </c>
      <c r="E10" s="10">
        <v>88</v>
      </c>
      <c r="F10" s="10">
        <v>74</v>
      </c>
      <c r="H10" s="14" t="s">
        <v>54</v>
      </c>
      <c r="I10" s="48">
        <f t="shared" si="4"/>
        <v>45</v>
      </c>
      <c r="J10" s="54">
        <f t="shared" si="0"/>
        <v>1.9555555555555555</v>
      </c>
      <c r="K10" s="55">
        <f>F10/$I10</f>
        <v>1.6444444444444444</v>
      </c>
      <c r="L10" s="57"/>
      <c r="N10" s="14" t="s">
        <v>54</v>
      </c>
      <c r="O10" s="14">
        <f t="shared" si="1"/>
        <v>45</v>
      </c>
      <c r="P10" s="9">
        <f t="shared" si="1"/>
        <v>88</v>
      </c>
      <c r="Q10" s="49">
        <f t="shared" si="1"/>
        <v>74</v>
      </c>
      <c r="S10" s="14" t="s">
        <v>54</v>
      </c>
      <c r="T10" s="73">
        <f t="shared" si="2"/>
        <v>0</v>
      </c>
      <c r="U10" s="78">
        <f t="shared" si="3"/>
        <v>494.33443344334432</v>
      </c>
      <c r="V10" s="69">
        <f t="shared" si="3"/>
        <v>94.85133020344287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3</v>
      </c>
      <c r="N13"/>
      <c r="O13" s="40">
        <f>SUM(O4:O10)</f>
        <v>115</v>
      </c>
      <c r="P13" s="40">
        <f t="shared" ref="P13:Q13" si="5">SUM(P4:P10)</f>
        <v>245</v>
      </c>
      <c r="Q13" s="65">
        <f t="shared" si="5"/>
        <v>190</v>
      </c>
      <c r="T13" s="64">
        <f>AVERAGE(T4:T10)</f>
        <v>0</v>
      </c>
      <c r="U13" s="62">
        <f t="shared" ref="U13:V13" si="6">AVERAGE(U4:U10)</f>
        <v>430.98246056969009</v>
      </c>
      <c r="V13" s="63">
        <f t="shared" si="6"/>
        <v>69.292790055052066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0.16077867754399575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27" priority="16" operator="greaterThanOrEqual">
      <formula>1.5</formula>
    </cfRule>
  </conditionalFormatting>
  <conditionalFormatting sqref="O4:Q10">
    <cfRule type="containsBlanks" dxfId="26" priority="4">
      <formula>LEN(TRIM(O4))=0</formula>
    </cfRule>
  </conditionalFormatting>
  <conditionalFormatting sqref="O18:Q24">
    <cfRule type="containsBlanks" dxfId="25" priority="3">
      <formula>LEN(TRIM(O18))=0</formula>
    </cfRule>
  </conditionalFormatting>
  <conditionalFormatting sqref="T4:V10">
    <cfRule type="containsBlanks" dxfId="24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30C86-071E-430E-B229-ACEDB7D1471F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21</v>
      </c>
      <c r="B1" s="39"/>
    </row>
    <row r="2" spans="1:22" ht="49.5" customHeight="1" thickBot="1" x14ac:dyDescent="0.3">
      <c r="A2" s="58" t="s">
        <v>34</v>
      </c>
      <c r="B2" s="41">
        <v>22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4</v>
      </c>
      <c r="E5" s="8">
        <v>6</v>
      </c>
      <c r="F5" s="8">
        <v>0</v>
      </c>
      <c r="H5" s="13" t="s">
        <v>51</v>
      </c>
      <c r="I5" s="46">
        <f t="shared" ref="I5:I10" si="4">IF(D5 = 0, 1, D5)</f>
        <v>4</v>
      </c>
      <c r="J5" s="52">
        <f t="shared" si="0"/>
        <v>1.5</v>
      </c>
      <c r="K5" s="53">
        <f t="shared" si="0"/>
        <v>0</v>
      </c>
      <c r="L5" s="57"/>
      <c r="N5" s="13" t="s">
        <v>51</v>
      </c>
      <c r="O5" s="13">
        <f t="shared" si="1"/>
        <v>4</v>
      </c>
      <c r="P5" s="7">
        <f t="shared" si="1"/>
        <v>6</v>
      </c>
      <c r="Q5" s="47">
        <f t="shared" si="1"/>
        <v>0</v>
      </c>
      <c r="S5" s="13" t="s">
        <v>51</v>
      </c>
      <c r="T5" s="72">
        <f t="shared" si="2"/>
        <v>0</v>
      </c>
      <c r="U5" s="60">
        <f t="shared" si="3"/>
        <v>33.04347826086957</v>
      </c>
      <c r="V5" s="68">
        <f t="shared" si="3"/>
        <v>0</v>
      </c>
    </row>
    <row r="6" spans="1:22" ht="16.5" thickBot="1" x14ac:dyDescent="0.3">
      <c r="B6" s="111" t="s">
        <v>55</v>
      </c>
      <c r="C6" s="112" t="s">
        <v>52</v>
      </c>
      <c r="D6" s="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7" t="s">
        <v>50</v>
      </c>
      <c r="D7" s="8">
        <v>0</v>
      </c>
      <c r="E7" s="8">
        <v>0</v>
      </c>
      <c r="F7" s="8">
        <v>4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4</v>
      </c>
      <c r="L7" s="57"/>
      <c r="N7" s="13" t="s">
        <v>50</v>
      </c>
      <c r="O7" s="13">
        <f t="shared" si="1"/>
        <v>0</v>
      </c>
      <c r="P7" s="7">
        <f t="shared" si="1"/>
        <v>0</v>
      </c>
      <c r="Q7" s="47">
        <f t="shared" si="1"/>
        <v>4</v>
      </c>
      <c r="S7" s="13" t="s">
        <v>50</v>
      </c>
      <c r="T7" s="72">
        <f t="shared" si="2"/>
        <v>0</v>
      </c>
      <c r="U7" s="60">
        <f t="shared" si="3"/>
        <v>0</v>
      </c>
      <c r="V7" s="68">
        <f t="shared" si="3"/>
        <v>14.476190476190476</v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11</v>
      </c>
      <c r="F9" s="8">
        <v>0</v>
      </c>
      <c r="H9" s="13" t="s">
        <v>53</v>
      </c>
      <c r="I9" s="46">
        <f t="shared" si="4"/>
        <v>1</v>
      </c>
      <c r="J9" s="52">
        <f t="shared" si="0"/>
        <v>11</v>
      </c>
      <c r="K9" s="53">
        <f>F9/$I9</f>
        <v>0</v>
      </c>
      <c r="L9" s="57"/>
      <c r="N9" s="13" t="s">
        <v>53</v>
      </c>
      <c r="O9" s="13">
        <f t="shared" si="1"/>
        <v>0</v>
      </c>
      <c r="P9" s="7">
        <f t="shared" si="1"/>
        <v>11</v>
      </c>
      <c r="Q9" s="47">
        <f t="shared" si="1"/>
        <v>0</v>
      </c>
      <c r="S9" s="13" t="s">
        <v>53</v>
      </c>
      <c r="T9" s="72">
        <f t="shared" si="2"/>
        <v>0</v>
      </c>
      <c r="U9" s="60">
        <f t="shared" si="3"/>
        <v>186.60714285714286</v>
      </c>
      <c r="V9" s="68">
        <f t="shared" si="3"/>
        <v>0</v>
      </c>
    </row>
    <row r="10" spans="1:22" ht="16.5" thickBot="1" x14ac:dyDescent="0.3">
      <c r="C10" s="9" t="s">
        <v>54</v>
      </c>
      <c r="D10" s="10">
        <v>0</v>
      </c>
      <c r="E10" s="10">
        <v>3</v>
      </c>
      <c r="F10" s="10">
        <v>4</v>
      </c>
      <c r="H10" s="14" t="s">
        <v>54</v>
      </c>
      <c r="I10" s="48">
        <f t="shared" si="4"/>
        <v>1</v>
      </c>
      <c r="J10" s="54">
        <f t="shared" si="0"/>
        <v>3</v>
      </c>
      <c r="K10" s="55">
        <f>F10/$I10</f>
        <v>4</v>
      </c>
      <c r="L10" s="57"/>
      <c r="N10" s="14" t="s">
        <v>54</v>
      </c>
      <c r="O10" s="14">
        <f t="shared" si="1"/>
        <v>0</v>
      </c>
      <c r="P10" s="9">
        <f t="shared" si="1"/>
        <v>3</v>
      </c>
      <c r="Q10" s="49">
        <f t="shared" si="1"/>
        <v>4</v>
      </c>
      <c r="S10" s="14" t="s">
        <v>54</v>
      </c>
      <c r="T10" s="73">
        <f t="shared" si="2"/>
        <v>0</v>
      </c>
      <c r="U10" s="78">
        <f t="shared" si="3"/>
        <v>56.435643564356432</v>
      </c>
      <c r="V10" s="69">
        <f t="shared" si="3"/>
        <v>21.408450704225352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4</v>
      </c>
      <c r="N13"/>
      <c r="O13" s="40">
        <f>SUM(O4:O10)</f>
        <v>4</v>
      </c>
      <c r="P13" s="40">
        <f t="shared" ref="P13:Q13" si="5">SUM(P4:P10)</f>
        <v>20</v>
      </c>
      <c r="Q13" s="65">
        <f t="shared" si="5"/>
        <v>8</v>
      </c>
      <c r="T13" s="64">
        <f>AVERAGE(T4:T10)</f>
        <v>0</v>
      </c>
      <c r="U13" s="62">
        <f t="shared" ref="U13:V13" si="6">AVERAGE(U4:U10)</f>
        <v>69.021566170592209</v>
      </c>
      <c r="V13" s="63">
        <f t="shared" si="6"/>
        <v>8.9711602951039566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0.12997619139691832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23" priority="16" operator="greaterThanOrEqual">
      <formula>1.5</formula>
    </cfRule>
  </conditionalFormatting>
  <conditionalFormatting sqref="O4:Q10">
    <cfRule type="containsBlanks" dxfId="22" priority="4">
      <formula>LEN(TRIM(O4))=0</formula>
    </cfRule>
  </conditionalFormatting>
  <conditionalFormatting sqref="O18:Q24">
    <cfRule type="containsBlanks" dxfId="21" priority="3">
      <formula>LEN(TRIM(O18))=0</formula>
    </cfRule>
  </conditionalFormatting>
  <conditionalFormatting sqref="T4:V10">
    <cfRule type="containsBlanks" dxfId="20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C1F59-3050-463A-B6A4-70DE63C2C4B0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7</v>
      </c>
      <c r="B1" s="39"/>
    </row>
    <row r="2" spans="1:22" ht="49.5" customHeight="1" thickBot="1" x14ac:dyDescent="0.3">
      <c r="A2" s="58" t="s">
        <v>34</v>
      </c>
      <c r="B2" s="41">
        <v>279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4</v>
      </c>
      <c r="F4" s="6">
        <v>4</v>
      </c>
      <c r="H4" s="12" t="s">
        <v>50</v>
      </c>
      <c r="I4" s="42">
        <f>IF(D4 = 0, 1, D4)</f>
        <v>1</v>
      </c>
      <c r="J4" s="50">
        <f t="shared" ref="J4:K10" si="0">E4/$I4</f>
        <v>4</v>
      </c>
      <c r="K4" s="51">
        <f t="shared" si="0"/>
        <v>4</v>
      </c>
      <c r="L4" s="57"/>
      <c r="N4" s="12" t="s">
        <v>50</v>
      </c>
      <c r="O4" s="13">
        <f t="shared" ref="O4:Q10" si="1">IF(OR($J4 &gt;= 1.5, $K4 &gt;= 1.5), D4, "")</f>
        <v>0</v>
      </c>
      <c r="P4" s="7">
        <f t="shared" si="1"/>
        <v>4</v>
      </c>
      <c r="Q4" s="47">
        <f t="shared" si="1"/>
        <v>4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2.278643171566022</v>
      </c>
      <c r="V4" s="67">
        <f t="shared" si="3"/>
        <v>1.3651096904826054</v>
      </c>
    </row>
    <row r="5" spans="1:22" ht="16.5" thickBot="1" x14ac:dyDescent="0.3">
      <c r="C5" s="7" t="s">
        <v>51</v>
      </c>
      <c r="D5" s="8">
        <v>26</v>
      </c>
      <c r="E5" s="8">
        <v>32</v>
      </c>
      <c r="F5" s="8">
        <v>21</v>
      </c>
      <c r="H5" s="13" t="s">
        <v>51</v>
      </c>
      <c r="I5" s="46">
        <f t="shared" ref="I5:I10" si="4">IF(D5 = 0, 1, D5)</f>
        <v>26</v>
      </c>
      <c r="J5" s="52">
        <f t="shared" si="0"/>
        <v>1.2307692307692308</v>
      </c>
      <c r="K5" s="53">
        <f t="shared" si="0"/>
        <v>0.80769230769230771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8">
        <v>14</v>
      </c>
      <c r="E6" s="8">
        <v>34</v>
      </c>
      <c r="F6" s="8">
        <v>37</v>
      </c>
      <c r="H6" s="13" t="s">
        <v>52</v>
      </c>
      <c r="I6" s="46">
        <f t="shared" si="4"/>
        <v>14</v>
      </c>
      <c r="J6" s="52">
        <f t="shared" si="0"/>
        <v>2.4285714285714284</v>
      </c>
      <c r="K6" s="53">
        <f t="shared" si="0"/>
        <v>2.6428571428571428</v>
      </c>
      <c r="L6" s="57"/>
      <c r="N6" s="13" t="s">
        <v>52</v>
      </c>
      <c r="O6" s="13">
        <f t="shared" si="1"/>
        <v>14</v>
      </c>
      <c r="P6" s="7">
        <f t="shared" si="1"/>
        <v>34</v>
      </c>
      <c r="Q6" s="47">
        <f t="shared" si="1"/>
        <v>37</v>
      </c>
      <c r="S6" s="13" t="s">
        <v>52</v>
      </c>
      <c r="T6" s="72">
        <f t="shared" si="2"/>
        <v>0</v>
      </c>
      <c r="U6" s="60">
        <f t="shared" si="3"/>
        <v>14.54570762431708</v>
      </c>
      <c r="V6" s="68">
        <f t="shared" si="3"/>
        <v>7.674561550558388</v>
      </c>
    </row>
    <row r="7" spans="1:22" ht="15.75" x14ac:dyDescent="0.25">
      <c r="C7" s="7" t="s">
        <v>50</v>
      </c>
      <c r="D7" s="8">
        <v>5</v>
      </c>
      <c r="E7" s="8">
        <v>18</v>
      </c>
      <c r="F7" s="8">
        <v>14</v>
      </c>
      <c r="H7" s="13" t="s">
        <v>50</v>
      </c>
      <c r="I7" s="46">
        <f t="shared" si="4"/>
        <v>5</v>
      </c>
      <c r="J7" s="52">
        <f t="shared" si="0"/>
        <v>3.6</v>
      </c>
      <c r="K7" s="53">
        <f>F7/$I7</f>
        <v>2.8</v>
      </c>
      <c r="L7" s="57"/>
      <c r="N7" s="13" t="s">
        <v>50</v>
      </c>
      <c r="O7" s="13">
        <f t="shared" si="1"/>
        <v>5</v>
      </c>
      <c r="P7" s="7">
        <f t="shared" si="1"/>
        <v>18</v>
      </c>
      <c r="Q7" s="47">
        <f t="shared" si="1"/>
        <v>14</v>
      </c>
      <c r="S7" s="13" t="s">
        <v>50</v>
      </c>
      <c r="T7" s="72">
        <f t="shared" si="2"/>
        <v>0</v>
      </c>
      <c r="U7" s="60">
        <f t="shared" si="3"/>
        <v>6.5578122925793183</v>
      </c>
      <c r="V7" s="68">
        <f t="shared" si="3"/>
        <v>2.5683563748079878</v>
      </c>
    </row>
    <row r="8" spans="1:22" ht="15.75" x14ac:dyDescent="0.25">
      <c r="C8" s="7" t="s">
        <v>52</v>
      </c>
      <c r="D8" s="8">
        <v>17</v>
      </c>
      <c r="E8" s="8">
        <v>31</v>
      </c>
      <c r="F8" s="8">
        <v>50</v>
      </c>
      <c r="H8" s="13" t="s">
        <v>52</v>
      </c>
      <c r="I8" s="46">
        <f t="shared" si="4"/>
        <v>17</v>
      </c>
      <c r="J8" s="52">
        <f t="shared" si="0"/>
        <v>1.8235294117647058</v>
      </c>
      <c r="K8" s="53">
        <f>F8/$I8</f>
        <v>2.9411764705882355</v>
      </c>
      <c r="L8" s="57"/>
      <c r="N8" s="13" t="s">
        <v>52</v>
      </c>
      <c r="O8" s="13">
        <f t="shared" si="1"/>
        <v>17</v>
      </c>
      <c r="P8" s="7">
        <f t="shared" si="1"/>
        <v>31</v>
      </c>
      <c r="Q8" s="47">
        <f t="shared" si="1"/>
        <v>50</v>
      </c>
      <c r="S8" s="13" t="s">
        <v>52</v>
      </c>
      <c r="T8" s="72">
        <f t="shared" si="2"/>
        <v>0</v>
      </c>
      <c r="U8" s="60">
        <f t="shared" si="3"/>
        <v>12.266029470330546</v>
      </c>
      <c r="V8" s="68">
        <f t="shared" si="3"/>
        <v>11.743672260107783</v>
      </c>
    </row>
    <row r="9" spans="1:22" ht="15.75" x14ac:dyDescent="0.25">
      <c r="C9" s="7" t="s">
        <v>53</v>
      </c>
      <c r="D9" s="8">
        <v>7</v>
      </c>
      <c r="E9" s="8">
        <v>9</v>
      </c>
      <c r="F9" s="8">
        <v>5</v>
      </c>
      <c r="H9" s="13" t="s">
        <v>53</v>
      </c>
      <c r="I9" s="46">
        <f t="shared" si="4"/>
        <v>7</v>
      </c>
      <c r="J9" s="52">
        <f t="shared" si="0"/>
        <v>1.2857142857142858</v>
      </c>
      <c r="K9" s="53">
        <f>F9/$I9</f>
        <v>0.7142857142857143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14</v>
      </c>
      <c r="F10" s="10">
        <v>8</v>
      </c>
      <c r="H10" s="14" t="s">
        <v>54</v>
      </c>
      <c r="I10" s="48">
        <f t="shared" si="4"/>
        <v>1</v>
      </c>
      <c r="J10" s="54">
        <f t="shared" si="0"/>
        <v>14</v>
      </c>
      <c r="K10" s="55">
        <f>F10/$I10</f>
        <v>8</v>
      </c>
      <c r="L10" s="57"/>
      <c r="N10" s="14" t="s">
        <v>54</v>
      </c>
      <c r="O10" s="14">
        <f t="shared" si="1"/>
        <v>0</v>
      </c>
      <c r="P10" s="9">
        <f t="shared" si="1"/>
        <v>14</v>
      </c>
      <c r="Q10" s="49">
        <f t="shared" si="1"/>
        <v>8</v>
      </c>
      <c r="S10" s="14" t="s">
        <v>54</v>
      </c>
      <c r="T10" s="73">
        <f t="shared" si="2"/>
        <v>0</v>
      </c>
      <c r="U10" s="78">
        <f t="shared" si="3"/>
        <v>20.767238014123993</v>
      </c>
      <c r="V10" s="69">
        <f t="shared" si="3"/>
        <v>3.3762431218133169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5</v>
      </c>
      <c r="N13"/>
      <c r="O13" s="40">
        <f>SUM(O4:O10)</f>
        <v>36</v>
      </c>
      <c r="P13" s="40">
        <f t="shared" ref="P13:Q13" si="5">SUM(P4:P10)</f>
        <v>101</v>
      </c>
      <c r="Q13" s="65">
        <f t="shared" si="5"/>
        <v>113</v>
      </c>
      <c r="T13" s="64">
        <f>AVERAGE(T4:T10)</f>
        <v>0</v>
      </c>
      <c r="U13" s="62">
        <f t="shared" ref="U13:V13" si="6">AVERAGE(U4:U10)</f>
        <v>11.283086114583393</v>
      </c>
      <c r="V13" s="63">
        <f t="shared" si="6"/>
        <v>5.3455885995540164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2">
        <f>IF(M13&lt;=1,"n.a.", IF(U13=0, V13, V13/U13))</f>
        <v>0.47377007897199697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  <c r="V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19" priority="16" operator="greaterThanOrEqual">
      <formula>1.5</formula>
    </cfRule>
  </conditionalFormatting>
  <conditionalFormatting sqref="O4:Q10">
    <cfRule type="containsBlanks" dxfId="18" priority="4">
      <formula>LEN(TRIM(O4))=0</formula>
    </cfRule>
  </conditionalFormatting>
  <conditionalFormatting sqref="O18:Q24">
    <cfRule type="containsBlanks" dxfId="17" priority="3">
      <formula>LEN(TRIM(O18))=0</formula>
    </cfRule>
  </conditionalFormatting>
  <conditionalFormatting sqref="T4:V10">
    <cfRule type="containsBlanks" dxfId="16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BAF2-962B-4C04-9F56-A2A8216B6526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20</v>
      </c>
      <c r="B1" s="39"/>
    </row>
    <row r="2" spans="1:22" ht="49.5" customHeight="1" thickBot="1" x14ac:dyDescent="0.3">
      <c r="A2" s="58" t="s">
        <v>34</v>
      </c>
      <c r="B2" s="41">
        <v>147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0</v>
      </c>
      <c r="E5" s="8">
        <v>2</v>
      </c>
      <c r="F5" s="8">
        <v>0</v>
      </c>
      <c r="H5" s="13" t="s">
        <v>51</v>
      </c>
      <c r="I5" s="46">
        <f t="shared" ref="I5:I10" si="4">IF(D5 = 0, 1, D5)</f>
        <v>1</v>
      </c>
      <c r="J5" s="52">
        <f t="shared" si="0"/>
        <v>2</v>
      </c>
      <c r="K5" s="53">
        <f t="shared" si="0"/>
        <v>0</v>
      </c>
      <c r="L5" s="57"/>
      <c r="N5" s="13" t="s">
        <v>51</v>
      </c>
      <c r="O5" s="13">
        <f t="shared" si="1"/>
        <v>0</v>
      </c>
      <c r="P5" s="7">
        <f t="shared" si="1"/>
        <v>2</v>
      </c>
      <c r="Q5" s="47">
        <f t="shared" si="1"/>
        <v>0</v>
      </c>
      <c r="S5" s="13" t="s">
        <v>51</v>
      </c>
      <c r="T5" s="72">
        <f t="shared" si="2"/>
        <v>0</v>
      </c>
      <c r="U5" s="60">
        <f t="shared" si="3"/>
        <v>4.9452824608104109</v>
      </c>
      <c r="V5" s="68">
        <f t="shared" si="3"/>
        <v>0</v>
      </c>
    </row>
    <row r="6" spans="1:22" ht="16.5" thickBot="1" x14ac:dyDescent="0.3">
      <c r="B6" s="111" t="s">
        <v>55</v>
      </c>
      <c r="C6" s="112" t="s">
        <v>52</v>
      </c>
      <c r="D6" s="8">
        <v>0</v>
      </c>
      <c r="E6" s="8">
        <v>4</v>
      </c>
      <c r="F6" s="8">
        <v>5</v>
      </c>
      <c r="H6" s="13" t="s">
        <v>52</v>
      </c>
      <c r="I6" s="46">
        <f t="shared" si="4"/>
        <v>1</v>
      </c>
      <c r="J6" s="52">
        <f t="shared" si="0"/>
        <v>4</v>
      </c>
      <c r="K6" s="53">
        <f t="shared" si="0"/>
        <v>5</v>
      </c>
      <c r="L6" s="57"/>
      <c r="N6" s="13" t="s">
        <v>52</v>
      </c>
      <c r="O6" s="13">
        <f t="shared" si="1"/>
        <v>0</v>
      </c>
      <c r="P6" s="7">
        <f t="shared" si="1"/>
        <v>4</v>
      </c>
      <c r="Q6" s="47">
        <f t="shared" si="1"/>
        <v>5</v>
      </c>
      <c r="S6" s="13" t="s">
        <v>52</v>
      </c>
      <c r="T6" s="72">
        <f t="shared" si="2"/>
        <v>0</v>
      </c>
      <c r="U6" s="60">
        <f t="shared" si="3"/>
        <v>5.5214318737203616</v>
      </c>
      <c r="V6" s="68">
        <f t="shared" si="3"/>
        <v>3.1665227338151296</v>
      </c>
    </row>
    <row r="7" spans="1:22" ht="15.75" x14ac:dyDescent="0.25">
      <c r="C7" s="7" t="s">
        <v>50</v>
      </c>
      <c r="D7" s="8">
        <v>0</v>
      </c>
      <c r="E7" s="8">
        <v>0</v>
      </c>
      <c r="F7" s="8">
        <v>0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0</v>
      </c>
      <c r="E8" s="8">
        <v>8</v>
      </c>
      <c r="F8" s="8">
        <v>6</v>
      </c>
      <c r="H8" s="13" t="s">
        <v>52</v>
      </c>
      <c r="I8" s="46">
        <f t="shared" si="4"/>
        <v>1</v>
      </c>
      <c r="J8" s="52">
        <f t="shared" si="0"/>
        <v>8</v>
      </c>
      <c r="K8" s="53">
        <f>F8/$I8</f>
        <v>6</v>
      </c>
      <c r="L8" s="57"/>
      <c r="N8" s="13" t="s">
        <v>52</v>
      </c>
      <c r="O8" s="13">
        <f t="shared" si="1"/>
        <v>0</v>
      </c>
      <c r="P8" s="7">
        <f t="shared" si="1"/>
        <v>8</v>
      </c>
      <c r="Q8" s="47">
        <f t="shared" si="1"/>
        <v>6</v>
      </c>
      <c r="S8" s="13" t="s">
        <v>52</v>
      </c>
      <c r="T8" s="72">
        <f t="shared" si="2"/>
        <v>0</v>
      </c>
      <c r="U8" s="60">
        <f t="shared" si="3"/>
        <v>13.303099017384731</v>
      </c>
      <c r="V8" s="68">
        <f t="shared" si="3"/>
        <v>4.0525473847496238</v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0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0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0</v>
      </c>
      <c r="K10" s="55">
        <f>F10/$I10</f>
        <v>0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3</v>
      </c>
      <c r="N13"/>
      <c r="O13" s="40">
        <f>SUM(O4:O10)</f>
        <v>0</v>
      </c>
      <c r="P13" s="40">
        <f t="shared" ref="P13:Q13" si="5">SUM(P4:P10)</f>
        <v>14</v>
      </c>
      <c r="Q13" s="65">
        <f t="shared" si="5"/>
        <v>11</v>
      </c>
      <c r="T13" s="64">
        <f>AVERAGE(T4:T10)</f>
        <v>0</v>
      </c>
      <c r="U13" s="62">
        <f t="shared" ref="U13:V13" si="6">AVERAGE(U4:U10)</f>
        <v>7.9232711173051671</v>
      </c>
      <c r="V13" s="63">
        <f t="shared" si="6"/>
        <v>2.4063567061882511</v>
      </c>
    </row>
    <row r="14" spans="1:22" ht="15.75" x14ac:dyDescent="0.25">
      <c r="C14"/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0.30370748022651178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15" priority="16" operator="greaterThanOrEqual">
      <formula>1.5</formula>
    </cfRule>
  </conditionalFormatting>
  <conditionalFormatting sqref="O4:Q10">
    <cfRule type="containsBlanks" dxfId="14" priority="4">
      <formula>LEN(TRIM(O4))=0</formula>
    </cfRule>
  </conditionalFormatting>
  <conditionalFormatting sqref="O18:Q24">
    <cfRule type="containsBlanks" dxfId="13" priority="3">
      <formula>LEN(TRIM(O18))=0</formula>
    </cfRule>
  </conditionalFormatting>
  <conditionalFormatting sqref="T4:V10">
    <cfRule type="containsBlanks" dxfId="12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290C3-A90B-40DC-9FFB-EE762C355572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26</v>
      </c>
      <c r="B1" s="39"/>
    </row>
    <row r="2" spans="1:22" ht="49.5" customHeight="1" thickBot="1" x14ac:dyDescent="0.3">
      <c r="A2" s="58" t="s">
        <v>34</v>
      </c>
      <c r="B2" s="41">
        <v>21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0</v>
      </c>
      <c r="E5" s="8">
        <v>0</v>
      </c>
      <c r="F5" s="8">
        <v>0</v>
      </c>
      <c r="H5" s="13" t="s">
        <v>51</v>
      </c>
      <c r="I5" s="46">
        <f t="shared" ref="I5:I10" si="4">IF(D5 = 0, 1, D5)</f>
        <v>1</v>
      </c>
      <c r="J5" s="52">
        <f t="shared" si="0"/>
        <v>0</v>
      </c>
      <c r="K5" s="53">
        <f t="shared" si="0"/>
        <v>0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10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0" t="s">
        <v>50</v>
      </c>
      <c r="D7" s="8">
        <v>0</v>
      </c>
      <c r="E7" s="8">
        <v>3</v>
      </c>
      <c r="F7" s="8">
        <v>0</v>
      </c>
      <c r="H7" s="13" t="s">
        <v>50</v>
      </c>
      <c r="I7" s="46">
        <f t="shared" si="4"/>
        <v>1</v>
      </c>
      <c r="J7" s="52">
        <f t="shared" si="0"/>
        <v>3</v>
      </c>
      <c r="K7" s="53">
        <f>F7/$I7</f>
        <v>0</v>
      </c>
      <c r="L7" s="57"/>
      <c r="N7" s="13" t="s">
        <v>50</v>
      </c>
      <c r="O7" s="13">
        <f t="shared" si="1"/>
        <v>0</v>
      </c>
      <c r="P7" s="7">
        <f t="shared" si="1"/>
        <v>3</v>
      </c>
      <c r="Q7" s="47">
        <f t="shared" si="1"/>
        <v>0</v>
      </c>
      <c r="S7" s="13" t="s">
        <v>50</v>
      </c>
      <c r="T7" s="72">
        <f t="shared" si="2"/>
        <v>0</v>
      </c>
      <c r="U7" s="60">
        <f t="shared" si="3"/>
        <v>20.105820105820104</v>
      </c>
      <c r="V7" s="68">
        <f t="shared" si="3"/>
        <v>0</v>
      </c>
    </row>
    <row r="8" spans="1:22" ht="15.75" x14ac:dyDescent="0.25">
      <c r="C8" s="7" t="s">
        <v>52</v>
      </c>
      <c r="D8" s="8">
        <v>5</v>
      </c>
      <c r="E8" s="8">
        <v>0</v>
      </c>
      <c r="F8" s="8">
        <v>0</v>
      </c>
      <c r="H8" s="13" t="s">
        <v>52</v>
      </c>
      <c r="I8" s="46">
        <f t="shared" si="4"/>
        <v>5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0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2</v>
      </c>
      <c r="E10" s="10">
        <v>4</v>
      </c>
      <c r="F10" s="10">
        <v>0</v>
      </c>
      <c r="H10" s="14" t="s">
        <v>54</v>
      </c>
      <c r="I10" s="48">
        <f t="shared" si="4"/>
        <v>2</v>
      </c>
      <c r="J10" s="54">
        <f t="shared" si="0"/>
        <v>2</v>
      </c>
      <c r="K10" s="55">
        <f>F10/$I10</f>
        <v>0</v>
      </c>
      <c r="L10" s="57"/>
      <c r="N10" s="14" t="s">
        <v>54</v>
      </c>
      <c r="O10" s="14">
        <f t="shared" si="1"/>
        <v>2</v>
      </c>
      <c r="P10" s="9">
        <f t="shared" si="1"/>
        <v>4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39.415370108439411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2</v>
      </c>
      <c r="N13"/>
      <c r="O13" s="40">
        <f>SUM(O4:O10)</f>
        <v>2</v>
      </c>
      <c r="P13" s="40">
        <f t="shared" ref="P13:Q13" si="5">SUM(P4:P10)</f>
        <v>7</v>
      </c>
      <c r="Q13" s="65">
        <f t="shared" si="5"/>
        <v>0</v>
      </c>
      <c r="T13" s="64">
        <f>AVERAGE(T4:T10)</f>
        <v>0</v>
      </c>
      <c r="U13" s="62">
        <f t="shared" ref="U13:V13" si="6">AVERAGE(U4:U10)</f>
        <v>29.76059510712976</v>
      </c>
      <c r="V13" s="63">
        <f t="shared" si="6"/>
        <v>0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3">
        <f>IF(M13&lt;=1,"n.a.", IF(U13=0, V13, V13/U13))</f>
        <v>0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119" priority="16" operator="greaterThanOrEqual">
      <formula>1.5</formula>
    </cfRule>
  </conditionalFormatting>
  <conditionalFormatting sqref="O4:Q10">
    <cfRule type="containsBlanks" dxfId="118" priority="4">
      <formula>LEN(TRIM(O4))=0</formula>
    </cfRule>
  </conditionalFormatting>
  <conditionalFormatting sqref="O18:Q24">
    <cfRule type="containsBlanks" dxfId="117" priority="3">
      <formula>LEN(TRIM(O18))=0</formula>
    </cfRule>
  </conditionalFormatting>
  <conditionalFormatting sqref="T4:V10">
    <cfRule type="containsBlanks" dxfId="116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861D-E892-44C0-A9FA-8E77111325EE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3</v>
      </c>
      <c r="B1" s="39"/>
    </row>
    <row r="2" spans="1:22" ht="49.5" customHeight="1" thickBot="1" x14ac:dyDescent="0.3">
      <c r="A2" s="58" t="s">
        <v>34</v>
      </c>
      <c r="B2" s="41">
        <v>82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5</v>
      </c>
      <c r="E5" s="8">
        <v>7</v>
      </c>
      <c r="F5" s="8">
        <v>5</v>
      </c>
      <c r="H5" s="13" t="s">
        <v>51</v>
      </c>
      <c r="I5" s="46">
        <f t="shared" ref="I5:I10" si="4">IF(D5 = 0, 1, D5)</f>
        <v>5</v>
      </c>
      <c r="J5" s="52">
        <f t="shared" si="0"/>
        <v>1.4</v>
      </c>
      <c r="K5" s="53">
        <f t="shared" si="0"/>
        <v>1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8">
        <v>6</v>
      </c>
      <c r="E6" s="8">
        <v>14</v>
      </c>
      <c r="F6" s="8">
        <v>12</v>
      </c>
      <c r="H6" s="13" t="s">
        <v>52</v>
      </c>
      <c r="I6" s="46">
        <f t="shared" si="4"/>
        <v>6</v>
      </c>
      <c r="J6" s="52">
        <f t="shared" si="0"/>
        <v>2.3333333333333335</v>
      </c>
      <c r="K6" s="53">
        <f t="shared" si="0"/>
        <v>2</v>
      </c>
      <c r="L6" s="57"/>
      <c r="N6" s="13" t="s">
        <v>52</v>
      </c>
      <c r="O6" s="13">
        <f t="shared" si="1"/>
        <v>6</v>
      </c>
      <c r="P6" s="7">
        <f t="shared" si="1"/>
        <v>14</v>
      </c>
      <c r="Q6" s="47">
        <f t="shared" si="1"/>
        <v>12</v>
      </c>
      <c r="S6" s="13" t="s">
        <v>52</v>
      </c>
      <c r="T6" s="72">
        <f t="shared" si="2"/>
        <v>0</v>
      </c>
      <c r="U6" s="60">
        <f t="shared" si="3"/>
        <v>19.796353303338858</v>
      </c>
      <c r="V6" s="68">
        <f t="shared" si="3"/>
        <v>6.8118854907925463</v>
      </c>
    </row>
    <row r="7" spans="1:22" ht="15.75" x14ac:dyDescent="0.25">
      <c r="C7" s="7" t="s">
        <v>50</v>
      </c>
      <c r="D7" s="8">
        <v>0</v>
      </c>
      <c r="E7" s="8">
        <v>6</v>
      </c>
      <c r="F7" s="8">
        <v>8</v>
      </c>
      <c r="H7" s="13" t="s">
        <v>50</v>
      </c>
      <c r="I7" s="46">
        <f t="shared" si="4"/>
        <v>1</v>
      </c>
      <c r="J7" s="52">
        <f t="shared" si="0"/>
        <v>6</v>
      </c>
      <c r="K7" s="53">
        <f>F7/$I7</f>
        <v>8</v>
      </c>
      <c r="L7" s="57"/>
      <c r="N7" s="13" t="s">
        <v>50</v>
      </c>
      <c r="O7" s="13">
        <f t="shared" si="1"/>
        <v>0</v>
      </c>
      <c r="P7" s="7">
        <f t="shared" si="1"/>
        <v>6</v>
      </c>
      <c r="Q7" s="47">
        <f t="shared" si="1"/>
        <v>8</v>
      </c>
      <c r="S7" s="13" t="s">
        <v>50</v>
      </c>
      <c r="T7" s="72">
        <f t="shared" si="2"/>
        <v>0</v>
      </c>
      <c r="U7" s="60">
        <f t="shared" si="3"/>
        <v>10.298102981029809</v>
      </c>
      <c r="V7" s="68">
        <f t="shared" si="3"/>
        <v>7.7677119628339151</v>
      </c>
    </row>
    <row r="8" spans="1:22" ht="15.75" x14ac:dyDescent="0.25">
      <c r="C8" s="7" t="s">
        <v>52</v>
      </c>
      <c r="D8" s="8">
        <v>3</v>
      </c>
      <c r="E8" s="8">
        <v>8</v>
      </c>
      <c r="F8" s="8">
        <v>9</v>
      </c>
      <c r="H8" s="13" t="s">
        <v>52</v>
      </c>
      <c r="I8" s="46">
        <f t="shared" si="4"/>
        <v>3</v>
      </c>
      <c r="J8" s="52">
        <f t="shared" si="0"/>
        <v>2.6666666666666665</v>
      </c>
      <c r="K8" s="53">
        <f>F8/$I8</f>
        <v>3</v>
      </c>
      <c r="L8" s="57"/>
      <c r="N8" s="13" t="s">
        <v>52</v>
      </c>
      <c r="O8" s="13">
        <f t="shared" si="1"/>
        <v>3</v>
      </c>
      <c r="P8" s="7">
        <f t="shared" si="1"/>
        <v>8</v>
      </c>
      <c r="Q8" s="47">
        <f t="shared" si="1"/>
        <v>9</v>
      </c>
      <c r="S8" s="13" t="s">
        <v>52</v>
      </c>
      <c r="T8" s="72">
        <f t="shared" si="2"/>
        <v>0</v>
      </c>
      <c r="U8" s="60">
        <f t="shared" si="3"/>
        <v>14.905149051490513</v>
      </c>
      <c r="V8" s="68">
        <f t="shared" si="3"/>
        <v>7.2649325068072539</v>
      </c>
    </row>
    <row r="9" spans="1:22" ht="15.75" x14ac:dyDescent="0.25">
      <c r="C9" s="7" t="s">
        <v>53</v>
      </c>
      <c r="D9" s="8">
        <v>0</v>
      </c>
      <c r="E9" s="8">
        <v>3</v>
      </c>
      <c r="F9" s="8">
        <v>0</v>
      </c>
      <c r="H9" s="13" t="s">
        <v>53</v>
      </c>
      <c r="I9" s="46">
        <f t="shared" si="4"/>
        <v>1</v>
      </c>
      <c r="J9" s="52">
        <f t="shared" si="0"/>
        <v>3</v>
      </c>
      <c r="K9" s="53">
        <f>F9/$I9</f>
        <v>0</v>
      </c>
      <c r="L9" s="57"/>
      <c r="N9" s="13" t="s">
        <v>53</v>
      </c>
      <c r="O9" s="13">
        <f t="shared" si="1"/>
        <v>0</v>
      </c>
      <c r="P9" s="7">
        <f t="shared" si="1"/>
        <v>3</v>
      </c>
      <c r="Q9" s="47">
        <f t="shared" si="1"/>
        <v>0</v>
      </c>
      <c r="S9" s="13" t="s">
        <v>53</v>
      </c>
      <c r="T9" s="72">
        <f t="shared" si="2"/>
        <v>0</v>
      </c>
      <c r="U9" s="60">
        <f t="shared" si="3"/>
        <v>13.654181184668987</v>
      </c>
      <c r="V9" s="68">
        <f t="shared" si="3"/>
        <v>0</v>
      </c>
    </row>
    <row r="10" spans="1:22" ht="16.5" thickBot="1" x14ac:dyDescent="0.3">
      <c r="C10" s="9" t="s">
        <v>54</v>
      </c>
      <c r="D10" s="10">
        <v>0</v>
      </c>
      <c r="E10" s="10">
        <v>2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2</v>
      </c>
      <c r="K10" s="55">
        <f>F10/$I10</f>
        <v>0</v>
      </c>
      <c r="L10" s="57"/>
      <c r="N10" s="14" t="s">
        <v>54</v>
      </c>
      <c r="O10" s="14">
        <f t="shared" si="1"/>
        <v>0</v>
      </c>
      <c r="P10" s="9">
        <f t="shared" si="1"/>
        <v>2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10.094180149722289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5</v>
      </c>
      <c r="N13"/>
      <c r="O13" s="40">
        <f>SUM(O4:O10)</f>
        <v>9</v>
      </c>
      <c r="P13" s="40">
        <f t="shared" ref="P13:Q13" si="5">SUM(P4:P10)</f>
        <v>33</v>
      </c>
      <c r="Q13" s="65">
        <f t="shared" si="5"/>
        <v>29</v>
      </c>
      <c r="T13" s="64">
        <f>AVERAGE(T4:T10)</f>
        <v>0</v>
      </c>
      <c r="U13" s="62">
        <f t="shared" ref="U13:V13" si="6">AVERAGE(U4:U10)</f>
        <v>13.74959333405009</v>
      </c>
      <c r="V13" s="63">
        <f t="shared" si="6"/>
        <v>4.3689059920867432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0.31774801522801366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11" priority="16" operator="greaterThanOrEqual">
      <formula>1.5</formula>
    </cfRule>
  </conditionalFormatting>
  <conditionalFormatting sqref="O4:Q10">
    <cfRule type="containsBlanks" dxfId="10" priority="4">
      <formula>LEN(TRIM(O4))=0</formula>
    </cfRule>
  </conditionalFormatting>
  <conditionalFormatting sqref="O18:Q24">
    <cfRule type="containsBlanks" dxfId="9" priority="3">
      <formula>LEN(TRIM(O18))=0</formula>
    </cfRule>
  </conditionalFormatting>
  <conditionalFormatting sqref="T4:V10">
    <cfRule type="containsBlanks" dxfId="8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73B4E-716A-4D08-8F2C-1F4154E63EF6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4</v>
      </c>
      <c r="B1" s="39"/>
    </row>
    <row r="2" spans="1:22" ht="49.5" customHeight="1" thickBot="1" x14ac:dyDescent="0.3">
      <c r="A2" s="58" t="s">
        <v>34</v>
      </c>
      <c r="B2" s="41">
        <v>40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0</v>
      </c>
      <c r="E5" s="8">
        <v>3</v>
      </c>
      <c r="F5" s="8">
        <v>0</v>
      </c>
      <c r="H5" s="13" t="s">
        <v>51</v>
      </c>
      <c r="I5" s="46">
        <f t="shared" ref="I5:I10" si="4">IF(D5 = 0, 1, D5)</f>
        <v>1</v>
      </c>
      <c r="J5" s="52">
        <f t="shared" si="0"/>
        <v>3</v>
      </c>
      <c r="K5" s="53">
        <f t="shared" si="0"/>
        <v>0</v>
      </c>
      <c r="L5" s="57"/>
      <c r="N5" s="13" t="s">
        <v>51</v>
      </c>
      <c r="O5" s="13">
        <f t="shared" si="1"/>
        <v>0</v>
      </c>
      <c r="P5" s="7">
        <f t="shared" si="1"/>
        <v>3</v>
      </c>
      <c r="Q5" s="47">
        <f t="shared" si="1"/>
        <v>0</v>
      </c>
      <c r="S5" s="13" t="s">
        <v>51</v>
      </c>
      <c r="T5" s="72">
        <f t="shared" si="2"/>
        <v>0</v>
      </c>
      <c r="U5" s="60">
        <f t="shared" si="3"/>
        <v>27.260869565217394</v>
      </c>
      <c r="V5" s="68">
        <f t="shared" si="3"/>
        <v>0</v>
      </c>
    </row>
    <row r="6" spans="1:22" ht="16.5" thickBot="1" x14ac:dyDescent="0.3">
      <c r="B6" s="111" t="s">
        <v>55</v>
      </c>
      <c r="C6" s="112" t="s">
        <v>52</v>
      </c>
      <c r="D6" s="8">
        <v>0</v>
      </c>
      <c r="E6" s="8">
        <v>3</v>
      </c>
      <c r="F6" s="8">
        <v>0</v>
      </c>
      <c r="H6" s="13" t="s">
        <v>52</v>
      </c>
      <c r="I6" s="46">
        <f t="shared" si="4"/>
        <v>1</v>
      </c>
      <c r="J6" s="52">
        <f t="shared" si="0"/>
        <v>3</v>
      </c>
      <c r="K6" s="53">
        <f t="shared" si="0"/>
        <v>0</v>
      </c>
      <c r="L6" s="57"/>
      <c r="N6" s="13" t="s">
        <v>52</v>
      </c>
      <c r="O6" s="13">
        <f t="shared" si="1"/>
        <v>0</v>
      </c>
      <c r="P6" s="7">
        <f t="shared" si="1"/>
        <v>3</v>
      </c>
      <c r="Q6" s="47">
        <f t="shared" si="1"/>
        <v>0</v>
      </c>
      <c r="S6" s="13" t="s">
        <v>52</v>
      </c>
      <c r="T6" s="72">
        <f t="shared" si="2"/>
        <v>0</v>
      </c>
      <c r="U6" s="60">
        <f t="shared" si="3"/>
        <v>15.218446601941746</v>
      </c>
      <c r="V6" s="68">
        <f t="shared" si="3"/>
        <v>0</v>
      </c>
    </row>
    <row r="7" spans="1:22" ht="15.75" x14ac:dyDescent="0.25">
      <c r="C7" s="7" t="s">
        <v>50</v>
      </c>
      <c r="D7" s="8">
        <v>0</v>
      </c>
      <c r="E7" s="8">
        <v>3</v>
      </c>
      <c r="F7" s="8">
        <v>0</v>
      </c>
      <c r="H7" s="13" t="s">
        <v>50</v>
      </c>
      <c r="I7" s="46">
        <f t="shared" si="4"/>
        <v>1</v>
      </c>
      <c r="J7" s="52">
        <f t="shared" si="0"/>
        <v>3</v>
      </c>
      <c r="K7" s="53">
        <f>F7/$I7</f>
        <v>0</v>
      </c>
      <c r="L7" s="57"/>
      <c r="N7" s="13" t="s">
        <v>50</v>
      </c>
      <c r="O7" s="13">
        <f t="shared" si="1"/>
        <v>0</v>
      </c>
      <c r="P7" s="7">
        <f t="shared" si="1"/>
        <v>3</v>
      </c>
      <c r="Q7" s="47">
        <f t="shared" si="1"/>
        <v>0</v>
      </c>
      <c r="S7" s="13" t="s">
        <v>50</v>
      </c>
      <c r="T7" s="72">
        <f t="shared" si="2"/>
        <v>0</v>
      </c>
      <c r="U7" s="60">
        <f t="shared" si="3"/>
        <v>10.555555555555555</v>
      </c>
      <c r="V7" s="68">
        <f t="shared" si="3"/>
        <v>0</v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0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0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0</v>
      </c>
      <c r="K10" s="55">
        <f>F10/$I10</f>
        <v>0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3</v>
      </c>
      <c r="N13"/>
      <c r="O13" s="40">
        <f>SUM(O4:O10)</f>
        <v>0</v>
      </c>
      <c r="P13" s="40">
        <f t="shared" ref="P13:Q13" si="5">SUM(P4:P10)</f>
        <v>9</v>
      </c>
      <c r="Q13" s="65">
        <f t="shared" si="5"/>
        <v>0</v>
      </c>
      <c r="T13" s="64">
        <f>AVERAGE(T4:T10)</f>
        <v>0</v>
      </c>
      <c r="U13" s="62">
        <f t="shared" ref="U13:V13" si="6">AVERAGE(U4:U10)</f>
        <v>17.678290574238233</v>
      </c>
      <c r="V13" s="63">
        <f t="shared" si="6"/>
        <v>0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3">
        <f>IF(M13&lt;=1,"n.a.", IF(U13=0, V13, V13/U13))</f>
        <v>0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7" priority="16" operator="greaterThanOrEqual">
      <formula>1.5</formula>
    </cfRule>
  </conditionalFormatting>
  <conditionalFormatting sqref="O4:Q10">
    <cfRule type="containsBlanks" dxfId="6" priority="4">
      <formula>LEN(TRIM(O4))=0</formula>
    </cfRule>
  </conditionalFormatting>
  <conditionalFormatting sqref="O18:Q24">
    <cfRule type="containsBlanks" dxfId="5" priority="3">
      <formula>LEN(TRIM(O18))=0</formula>
    </cfRule>
  </conditionalFormatting>
  <conditionalFormatting sqref="T4:V10">
    <cfRule type="containsBlanks" dxfId="4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AACF9-24F1-445C-A5AA-854EC24DEE1F}">
  <dimension ref="A1:AJ40"/>
  <sheetViews>
    <sheetView tabSelected="1" zoomScale="60" zoomScaleNormal="60" workbookViewId="0">
      <selection activeCell="K44" sqref="K44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29</v>
      </c>
      <c r="B1" s="39"/>
    </row>
    <row r="2" spans="1:22" ht="49.5" customHeight="1" thickBot="1" x14ac:dyDescent="0.3">
      <c r="A2" s="58" t="s">
        <v>34</v>
      </c>
      <c r="B2" s="41">
        <v>179</v>
      </c>
      <c r="D2" s="97" t="s">
        <v>39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7" t="s">
        <v>51</v>
      </c>
      <c r="D5" s="8">
        <v>0</v>
      </c>
      <c r="E5" s="8">
        <v>0</v>
      </c>
      <c r="F5" s="8">
        <v>0</v>
      </c>
      <c r="H5" s="13" t="s">
        <v>51</v>
      </c>
      <c r="I5" s="46">
        <f t="shared" ref="I5:I10" si="4">IF(D5 = 0, 1, D5)</f>
        <v>1</v>
      </c>
      <c r="J5" s="52">
        <f t="shared" si="0"/>
        <v>0</v>
      </c>
      <c r="K5" s="53">
        <f t="shared" si="0"/>
        <v>0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7" t="s">
        <v>50</v>
      </c>
      <c r="D7" s="8">
        <v>0</v>
      </c>
      <c r="E7" s="8">
        <v>0</v>
      </c>
      <c r="F7" s="8">
        <v>0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4</v>
      </c>
      <c r="E9" s="8">
        <v>0</v>
      </c>
      <c r="F9" s="8">
        <v>5</v>
      </c>
      <c r="H9" s="13" t="s">
        <v>53</v>
      </c>
      <c r="I9" s="46">
        <f t="shared" si="4"/>
        <v>4</v>
      </c>
      <c r="J9" s="52">
        <f t="shared" si="0"/>
        <v>0</v>
      </c>
      <c r="K9" s="53">
        <f>F9/$I9</f>
        <v>1.25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3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3</v>
      </c>
      <c r="K10" s="55">
        <f>F10/$I10</f>
        <v>0</v>
      </c>
      <c r="L10" s="57"/>
      <c r="N10" s="14" t="s">
        <v>54</v>
      </c>
      <c r="O10" s="14">
        <f t="shared" si="1"/>
        <v>0</v>
      </c>
      <c r="P10" s="9">
        <f t="shared" si="1"/>
        <v>3</v>
      </c>
      <c r="Q10" s="49">
        <f t="shared" si="1"/>
        <v>0</v>
      </c>
      <c r="S10" s="14" t="s">
        <v>54</v>
      </c>
      <c r="T10" s="73">
        <f t="shared" si="2"/>
        <v>0</v>
      </c>
      <c r="U10" s="78">
        <f t="shared" si="3"/>
        <v>6.9362243486918524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1</v>
      </c>
      <c r="N13"/>
      <c r="O13" s="40">
        <f>SUM(O4:O10)</f>
        <v>0</v>
      </c>
      <c r="P13" s="40">
        <f t="shared" ref="P13:Q13" si="5">SUM(P4:P10)</f>
        <v>3</v>
      </c>
      <c r="Q13" s="65">
        <f t="shared" si="5"/>
        <v>0</v>
      </c>
      <c r="T13" s="64">
        <f>AVERAGE(T4:T10)</f>
        <v>0</v>
      </c>
      <c r="U13" s="62">
        <f t="shared" ref="U13:V13" si="6">AVERAGE(U4:U10)</f>
        <v>6.9362243486918524</v>
      </c>
      <c r="V13" s="63">
        <f t="shared" si="6"/>
        <v>0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56" t="str">
        <f>IF(M13&lt;=1,"n.a.", IF(U13=0, V13, V13/U13))</f>
        <v>n.a.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3" priority="16" operator="greaterThanOrEqual">
      <formula>1.5</formula>
    </cfRule>
  </conditionalFormatting>
  <conditionalFormatting sqref="O4:Q10">
    <cfRule type="containsBlanks" dxfId="2" priority="4">
      <formula>LEN(TRIM(O4))=0</formula>
    </cfRule>
  </conditionalFormatting>
  <conditionalFormatting sqref="O18:Q24">
    <cfRule type="containsBlanks" dxfId="1" priority="3">
      <formula>LEN(TRIM(O18))=0</formula>
    </cfRule>
  </conditionalFormatting>
  <conditionalFormatting sqref="T4:V10">
    <cfRule type="containsBlanks" dxfId="0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18EEB-320A-48C3-906B-5A2E72AE6897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13</v>
      </c>
      <c r="B1" s="39"/>
    </row>
    <row r="2" spans="1:22" ht="49.5" customHeight="1" thickBot="1" x14ac:dyDescent="0.3">
      <c r="A2" s="58" t="s">
        <v>34</v>
      </c>
      <c r="B2" s="41">
        <v>107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4</v>
      </c>
      <c r="E4" s="6">
        <v>4</v>
      </c>
      <c r="F4" s="6">
        <v>6</v>
      </c>
      <c r="H4" s="12" t="s">
        <v>50</v>
      </c>
      <c r="I4" s="42">
        <f>IF(D4 = 0, 1, D4)</f>
        <v>4</v>
      </c>
      <c r="J4" s="50">
        <f t="shared" ref="J4:K10" si="0">E4/$I4</f>
        <v>1</v>
      </c>
      <c r="K4" s="51">
        <f t="shared" si="0"/>
        <v>1.5</v>
      </c>
      <c r="L4" s="57"/>
      <c r="N4" s="12" t="s">
        <v>50</v>
      </c>
      <c r="O4" s="13">
        <f t="shared" ref="O4:Q10" si="1">IF(OR($J4 &gt;= 1.5, $K4 &gt;= 1.5), D4, "")</f>
        <v>4</v>
      </c>
      <c r="P4" s="7">
        <f t="shared" si="1"/>
        <v>4</v>
      </c>
      <c r="Q4" s="47">
        <f t="shared" si="1"/>
        <v>6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0</v>
      </c>
      <c r="V4" s="67">
        <f t="shared" si="3"/>
        <v>1.7797458114235836</v>
      </c>
    </row>
    <row r="5" spans="1:22" ht="16.5" thickBot="1" x14ac:dyDescent="0.3">
      <c r="C5" s="109" t="s">
        <v>51</v>
      </c>
      <c r="D5" s="8">
        <v>48</v>
      </c>
      <c r="E5" s="8">
        <v>62</v>
      </c>
      <c r="F5" s="8">
        <v>36</v>
      </c>
      <c r="H5" s="13" t="s">
        <v>51</v>
      </c>
      <c r="I5" s="46">
        <f t="shared" ref="I5:I10" si="4">IF(D5 = 0, 1, D5)</f>
        <v>48</v>
      </c>
      <c r="J5" s="52">
        <f t="shared" si="0"/>
        <v>1.2916666666666667</v>
      </c>
      <c r="K5" s="53">
        <f t="shared" si="0"/>
        <v>0.75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108">
        <v>35</v>
      </c>
      <c r="E6" s="8">
        <v>58</v>
      </c>
      <c r="F6" s="8">
        <v>47</v>
      </c>
      <c r="H6" s="13" t="s">
        <v>52</v>
      </c>
      <c r="I6" s="46">
        <f t="shared" si="4"/>
        <v>35</v>
      </c>
      <c r="J6" s="52">
        <f t="shared" si="0"/>
        <v>1.6571428571428573</v>
      </c>
      <c r="K6" s="53">
        <f t="shared" si="0"/>
        <v>1.3428571428571427</v>
      </c>
      <c r="L6" s="57"/>
      <c r="N6" s="13" t="s">
        <v>52</v>
      </c>
      <c r="O6" s="13">
        <f t="shared" si="1"/>
        <v>35</v>
      </c>
      <c r="P6" s="7">
        <f t="shared" si="1"/>
        <v>58</v>
      </c>
      <c r="Q6" s="47">
        <f t="shared" si="1"/>
        <v>47</v>
      </c>
      <c r="S6" s="13" t="s">
        <v>52</v>
      </c>
      <c r="T6" s="72">
        <f t="shared" si="2"/>
        <v>0</v>
      </c>
      <c r="U6" s="60">
        <f t="shared" si="3"/>
        <v>43.616731694038648</v>
      </c>
      <c r="V6" s="68">
        <f t="shared" si="3"/>
        <v>10.440646920467081</v>
      </c>
    </row>
    <row r="7" spans="1:22" ht="15.75" x14ac:dyDescent="0.25">
      <c r="C7" s="110" t="s">
        <v>50</v>
      </c>
      <c r="D7" s="8">
        <v>13</v>
      </c>
      <c r="E7" s="8">
        <v>20</v>
      </c>
      <c r="F7" s="8">
        <v>15</v>
      </c>
      <c r="H7" s="13" t="s">
        <v>50</v>
      </c>
      <c r="I7" s="46">
        <f t="shared" si="4"/>
        <v>13</v>
      </c>
      <c r="J7" s="52">
        <f t="shared" si="0"/>
        <v>1.5384615384615385</v>
      </c>
      <c r="K7" s="53">
        <f>F7/$I7</f>
        <v>1.1538461538461537</v>
      </c>
      <c r="L7" s="57"/>
      <c r="N7" s="13" t="s">
        <v>50</v>
      </c>
      <c r="O7" s="13">
        <f t="shared" si="1"/>
        <v>13</v>
      </c>
      <c r="P7" s="7">
        <f t="shared" si="1"/>
        <v>20</v>
      </c>
      <c r="Q7" s="47">
        <f t="shared" si="1"/>
        <v>15</v>
      </c>
      <c r="S7" s="13" t="s">
        <v>50</v>
      </c>
      <c r="T7" s="72">
        <f t="shared" si="2"/>
        <v>0</v>
      </c>
      <c r="U7" s="60">
        <f t="shared" si="3"/>
        <v>9.2073381793007947</v>
      </c>
      <c r="V7" s="68">
        <f t="shared" si="3"/>
        <v>1.488206497552292</v>
      </c>
    </row>
    <row r="8" spans="1:22" ht="15.75" x14ac:dyDescent="0.25">
      <c r="C8" s="7" t="s">
        <v>52</v>
      </c>
      <c r="D8" s="8">
        <v>34</v>
      </c>
      <c r="E8" s="8">
        <v>28</v>
      </c>
      <c r="F8" s="8">
        <v>33</v>
      </c>
      <c r="H8" s="13" t="s">
        <v>52</v>
      </c>
      <c r="I8" s="46">
        <f t="shared" si="4"/>
        <v>34</v>
      </c>
      <c r="J8" s="52">
        <f t="shared" si="0"/>
        <v>0.82352941176470584</v>
      </c>
      <c r="K8" s="53">
        <f>F8/$I8</f>
        <v>0.97058823529411764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5</v>
      </c>
      <c r="E9" s="8">
        <v>29</v>
      </c>
      <c r="F9" s="8">
        <v>4</v>
      </c>
      <c r="H9" s="13" t="s">
        <v>53</v>
      </c>
      <c r="I9" s="46">
        <f t="shared" si="4"/>
        <v>5</v>
      </c>
      <c r="J9" s="52">
        <f t="shared" si="0"/>
        <v>5.8</v>
      </c>
      <c r="K9" s="53">
        <f>F9/$I9</f>
        <v>0.8</v>
      </c>
      <c r="L9" s="57"/>
      <c r="N9" s="13" t="s">
        <v>53</v>
      </c>
      <c r="O9" s="13">
        <f t="shared" si="1"/>
        <v>5</v>
      </c>
      <c r="P9" s="7">
        <f t="shared" si="1"/>
        <v>29</v>
      </c>
      <c r="Q9" s="47">
        <f t="shared" si="1"/>
        <v>4</v>
      </c>
      <c r="S9" s="13" t="s">
        <v>53</v>
      </c>
      <c r="T9" s="72">
        <f t="shared" si="2"/>
        <v>0</v>
      </c>
      <c r="U9" s="60">
        <f t="shared" si="3"/>
        <v>83.711615487316422</v>
      </c>
      <c r="V9" s="68">
        <f t="shared" si="3"/>
        <v>0</v>
      </c>
    </row>
    <row r="10" spans="1:22" ht="16.5" thickBot="1" x14ac:dyDescent="0.3">
      <c r="C10" s="9" t="s">
        <v>54</v>
      </c>
      <c r="D10" s="10">
        <v>24</v>
      </c>
      <c r="E10" s="10">
        <v>40</v>
      </c>
      <c r="F10" s="10">
        <v>11</v>
      </c>
      <c r="H10" s="14" t="s">
        <v>54</v>
      </c>
      <c r="I10" s="48">
        <f t="shared" si="4"/>
        <v>24</v>
      </c>
      <c r="J10" s="54">
        <f t="shared" si="0"/>
        <v>1.6666666666666667</v>
      </c>
      <c r="K10" s="55">
        <f>F10/$I10</f>
        <v>0.45833333333333331</v>
      </c>
      <c r="L10" s="57"/>
      <c r="N10" s="14" t="s">
        <v>54</v>
      </c>
      <c r="O10" s="14">
        <f t="shared" si="1"/>
        <v>24</v>
      </c>
      <c r="P10" s="9">
        <f t="shared" si="1"/>
        <v>40</v>
      </c>
      <c r="Q10" s="49">
        <f t="shared" si="1"/>
        <v>11</v>
      </c>
      <c r="S10" s="14" t="s">
        <v>54</v>
      </c>
      <c r="T10" s="73">
        <f t="shared" si="2"/>
        <v>0</v>
      </c>
      <c r="U10" s="78">
        <f t="shared" si="3"/>
        <v>61.885814749699264</v>
      </c>
      <c r="V10" s="69">
        <f t="shared" si="3"/>
        <v>0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5</v>
      </c>
      <c r="N13"/>
      <c r="O13" s="40">
        <f>SUM(O4:O10)</f>
        <v>81</v>
      </c>
      <c r="P13" s="40">
        <f t="shared" ref="P13:Q13" si="5">SUM(P4:P10)</f>
        <v>151</v>
      </c>
      <c r="Q13" s="65">
        <f t="shared" si="5"/>
        <v>83</v>
      </c>
      <c r="T13" s="64">
        <f>AVERAGE(T4:T10)</f>
        <v>0</v>
      </c>
      <c r="U13" s="62">
        <f t="shared" ref="U13:V13" si="6">AVERAGE(U4:U10)</f>
        <v>39.684300022071021</v>
      </c>
      <c r="V13" s="63">
        <f t="shared" si="6"/>
        <v>2.7417198458885919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2">
        <f>IF(M13&lt;=1,"n.a.", IF(U13=0, V13, V13/U13))</f>
        <v>6.9088275322073039E-2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115" priority="16" operator="greaterThanOrEqual">
      <formula>1.5</formula>
    </cfRule>
  </conditionalFormatting>
  <conditionalFormatting sqref="O4:Q10">
    <cfRule type="containsBlanks" dxfId="114" priority="4">
      <formula>LEN(TRIM(O4))=0</formula>
    </cfRule>
  </conditionalFormatting>
  <conditionalFormatting sqref="O18:Q24">
    <cfRule type="containsBlanks" dxfId="113" priority="3">
      <formula>LEN(TRIM(O18))=0</formula>
    </cfRule>
  </conditionalFormatting>
  <conditionalFormatting sqref="T4:V10">
    <cfRule type="containsBlanks" dxfId="112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367FF-8284-4AF4-A631-D39DDC68460A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23</v>
      </c>
      <c r="B1" s="39"/>
    </row>
    <row r="2" spans="1:22" ht="49.5" customHeight="1" thickBot="1" x14ac:dyDescent="0.3">
      <c r="A2" s="58" t="s">
        <v>34</v>
      </c>
      <c r="B2" s="41">
        <v>26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3</v>
      </c>
      <c r="E5" s="8">
        <v>0</v>
      </c>
      <c r="F5" s="8">
        <v>0</v>
      </c>
      <c r="H5" s="13" t="s">
        <v>51</v>
      </c>
      <c r="I5" s="46">
        <f t="shared" ref="I5:I10" si="4">IF(D5 = 0, 1, D5)</f>
        <v>3</v>
      </c>
      <c r="J5" s="52">
        <f t="shared" si="0"/>
        <v>0</v>
      </c>
      <c r="K5" s="53">
        <f t="shared" si="0"/>
        <v>0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108">
        <v>0</v>
      </c>
      <c r="E6" s="8">
        <v>4</v>
      </c>
      <c r="F6" s="8">
        <v>0</v>
      </c>
      <c r="H6" s="13" t="s">
        <v>52</v>
      </c>
      <c r="I6" s="46">
        <f t="shared" si="4"/>
        <v>1</v>
      </c>
      <c r="J6" s="52">
        <f t="shared" si="0"/>
        <v>4</v>
      </c>
      <c r="K6" s="53">
        <f t="shared" si="0"/>
        <v>0</v>
      </c>
      <c r="L6" s="57"/>
      <c r="N6" s="13" t="s">
        <v>52</v>
      </c>
      <c r="O6" s="13">
        <f t="shared" si="1"/>
        <v>0</v>
      </c>
      <c r="P6" s="7">
        <f t="shared" si="1"/>
        <v>4</v>
      </c>
      <c r="Q6" s="47">
        <f t="shared" si="1"/>
        <v>0</v>
      </c>
      <c r="S6" s="13" t="s">
        <v>52</v>
      </c>
      <c r="T6" s="72">
        <f t="shared" si="2"/>
        <v>0</v>
      </c>
      <c r="U6" s="60">
        <f t="shared" si="3"/>
        <v>31.217326362957433</v>
      </c>
      <c r="V6" s="68">
        <f t="shared" si="3"/>
        <v>0</v>
      </c>
    </row>
    <row r="7" spans="1:22" ht="15.75" x14ac:dyDescent="0.25">
      <c r="C7" s="110" t="s">
        <v>50</v>
      </c>
      <c r="D7" s="8">
        <v>0</v>
      </c>
      <c r="E7" s="8">
        <v>3</v>
      </c>
      <c r="F7" s="8">
        <v>0</v>
      </c>
      <c r="H7" s="13" t="s">
        <v>50</v>
      </c>
      <c r="I7" s="46">
        <f t="shared" si="4"/>
        <v>1</v>
      </c>
      <c r="J7" s="52">
        <f t="shared" si="0"/>
        <v>3</v>
      </c>
      <c r="K7" s="53">
        <f>F7/$I7</f>
        <v>0</v>
      </c>
      <c r="L7" s="57"/>
      <c r="N7" s="13" t="s">
        <v>50</v>
      </c>
      <c r="O7" s="13">
        <f t="shared" si="1"/>
        <v>0</v>
      </c>
      <c r="P7" s="7">
        <f t="shared" si="1"/>
        <v>3</v>
      </c>
      <c r="Q7" s="47">
        <f t="shared" si="1"/>
        <v>0</v>
      </c>
      <c r="S7" s="13" t="s">
        <v>50</v>
      </c>
      <c r="T7" s="72">
        <f t="shared" si="2"/>
        <v>0</v>
      </c>
      <c r="U7" s="60">
        <f t="shared" si="3"/>
        <v>16.239316239316238</v>
      </c>
      <c r="V7" s="68">
        <f t="shared" si="3"/>
        <v>0</v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3</v>
      </c>
      <c r="F9" s="8">
        <v>0</v>
      </c>
      <c r="H9" s="13" t="s">
        <v>53</v>
      </c>
      <c r="I9" s="46">
        <f t="shared" si="4"/>
        <v>1</v>
      </c>
      <c r="J9" s="52">
        <f t="shared" si="0"/>
        <v>3</v>
      </c>
      <c r="K9" s="53">
        <f>F9/$I9</f>
        <v>0</v>
      </c>
      <c r="L9" s="57"/>
      <c r="N9" s="13" t="s">
        <v>53</v>
      </c>
      <c r="O9" s="13">
        <f t="shared" si="1"/>
        <v>0</v>
      </c>
      <c r="P9" s="7">
        <f t="shared" si="1"/>
        <v>3</v>
      </c>
      <c r="Q9" s="47">
        <f t="shared" si="1"/>
        <v>0</v>
      </c>
      <c r="S9" s="13" t="s">
        <v>53</v>
      </c>
      <c r="T9" s="72">
        <f t="shared" si="2"/>
        <v>0</v>
      </c>
      <c r="U9" s="60">
        <f t="shared" si="3"/>
        <v>43.063186813186817</v>
      </c>
      <c r="V9" s="68">
        <f t="shared" si="3"/>
        <v>0</v>
      </c>
    </row>
    <row r="10" spans="1:22" ht="16.5" thickBot="1" x14ac:dyDescent="0.3">
      <c r="C10" s="9" t="s">
        <v>54</v>
      </c>
      <c r="D10" s="10">
        <v>4</v>
      </c>
      <c r="E10" s="10">
        <v>4</v>
      </c>
      <c r="F10" s="10">
        <v>0</v>
      </c>
      <c r="H10" s="14" t="s">
        <v>54</v>
      </c>
      <c r="I10" s="48">
        <f t="shared" si="4"/>
        <v>4</v>
      </c>
      <c r="J10" s="54">
        <f t="shared" si="0"/>
        <v>1</v>
      </c>
      <c r="K10" s="55">
        <f>F10/$I10</f>
        <v>0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3</v>
      </c>
      <c r="N13"/>
      <c r="O13" s="40">
        <f>SUM(O4:O10)</f>
        <v>0</v>
      </c>
      <c r="P13" s="40">
        <f t="shared" ref="P13:Q13" si="5">SUM(P4:P10)</f>
        <v>10</v>
      </c>
      <c r="Q13" s="65">
        <f t="shared" si="5"/>
        <v>0</v>
      </c>
      <c r="T13" s="64">
        <f>AVERAGE(T4:T10)</f>
        <v>0</v>
      </c>
      <c r="U13" s="62">
        <f t="shared" ref="U13:V13" si="6">AVERAGE(U4:U10)</f>
        <v>30.173276471820163</v>
      </c>
      <c r="V13" s="63">
        <f t="shared" si="6"/>
        <v>0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3">
        <f>IF(M13&lt;=1,"n.a.", IF(U13=0, V13, V13/U13))</f>
        <v>0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>
        <f t="shared" si="7"/>
        <v>888</v>
      </c>
      <c r="P20" s="84">
        <f t="shared" si="7"/>
        <v>206</v>
      </c>
      <c r="Q20" s="85">
        <f t="shared" si="7"/>
        <v>449</v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111" priority="16" operator="greaterThanOrEqual">
      <formula>1.5</formula>
    </cfRule>
  </conditionalFormatting>
  <conditionalFormatting sqref="O4:Q10">
    <cfRule type="containsBlanks" dxfId="110" priority="4">
      <formula>LEN(TRIM(O4))=0</formula>
    </cfRule>
  </conditionalFormatting>
  <conditionalFormatting sqref="O18:Q24">
    <cfRule type="containsBlanks" dxfId="109" priority="3">
      <formula>LEN(TRIM(O18))=0</formula>
    </cfRule>
  </conditionalFormatting>
  <conditionalFormatting sqref="T4:V10">
    <cfRule type="containsBlanks" dxfId="108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FA71F-8F4C-4D1A-A443-FF2D6D3374F3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36</v>
      </c>
      <c r="B1" s="39"/>
    </row>
    <row r="2" spans="1:22" ht="49.5" customHeight="1" thickBot="1" x14ac:dyDescent="0.3">
      <c r="A2" s="58" t="s">
        <v>34</v>
      </c>
      <c r="B2" s="41">
        <v>21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0</v>
      </c>
      <c r="E5" s="8">
        <v>0</v>
      </c>
      <c r="F5" s="8">
        <v>0</v>
      </c>
      <c r="H5" s="13" t="s">
        <v>51</v>
      </c>
      <c r="I5" s="46">
        <f t="shared" ref="I5:I10" si="4">IF(D5 = 0, 1, D5)</f>
        <v>1</v>
      </c>
      <c r="J5" s="52">
        <f t="shared" si="0"/>
        <v>0</v>
      </c>
      <c r="K5" s="53">
        <f t="shared" si="0"/>
        <v>0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10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0" t="s">
        <v>50</v>
      </c>
      <c r="D7" s="8">
        <v>0</v>
      </c>
      <c r="E7" s="8">
        <v>0</v>
      </c>
      <c r="F7" s="8">
        <v>0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0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0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3</v>
      </c>
      <c r="F9" s="8">
        <v>0</v>
      </c>
      <c r="H9" s="13" t="s">
        <v>53</v>
      </c>
      <c r="I9" s="46">
        <f t="shared" si="4"/>
        <v>1</v>
      </c>
      <c r="J9" s="52">
        <f t="shared" si="0"/>
        <v>3</v>
      </c>
      <c r="K9" s="53">
        <f>F9/$I9</f>
        <v>0</v>
      </c>
      <c r="L9" s="57"/>
      <c r="N9" s="13" t="s">
        <v>53</v>
      </c>
      <c r="O9" s="13">
        <f t="shared" si="1"/>
        <v>0</v>
      </c>
      <c r="P9" s="7">
        <f t="shared" si="1"/>
        <v>3</v>
      </c>
      <c r="Q9" s="47">
        <f t="shared" si="1"/>
        <v>0</v>
      </c>
      <c r="S9" s="13" t="s">
        <v>53</v>
      </c>
      <c r="T9" s="72">
        <f t="shared" si="2"/>
        <v>0</v>
      </c>
      <c r="U9" s="60">
        <f t="shared" si="3"/>
        <v>53.316326530612237</v>
      </c>
      <c r="V9" s="68">
        <f t="shared" si="3"/>
        <v>0</v>
      </c>
    </row>
    <row r="10" spans="1:22" ht="16.5" thickBot="1" x14ac:dyDescent="0.3">
      <c r="C10" s="9" t="s">
        <v>54</v>
      </c>
      <c r="D10" s="10">
        <v>0</v>
      </c>
      <c r="E10" s="10">
        <v>0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0</v>
      </c>
      <c r="K10" s="55">
        <f>F10/$I10</f>
        <v>0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1</v>
      </c>
      <c r="N13"/>
      <c r="O13" s="40">
        <f>SUM(O4:O10)</f>
        <v>0</v>
      </c>
      <c r="P13" s="40">
        <f t="shared" ref="P13:Q13" si="5">SUM(P4:P10)</f>
        <v>3</v>
      </c>
      <c r="Q13" s="65">
        <f t="shared" si="5"/>
        <v>0</v>
      </c>
      <c r="T13" s="64">
        <f>AVERAGE(T4:T10)</f>
        <v>0</v>
      </c>
      <c r="U13" s="62">
        <f t="shared" ref="U13:V13" si="6">AVERAGE(U4:U10)</f>
        <v>53.316326530612237</v>
      </c>
      <c r="V13" s="63">
        <f t="shared" si="6"/>
        <v>0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56" t="str">
        <f>IF(M13&lt;=1,"n.a.", IF(U13=0, V13, V13/U13))</f>
        <v>n.a.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107" priority="16" operator="greaterThanOrEqual">
      <formula>1.5</formula>
    </cfRule>
  </conditionalFormatting>
  <conditionalFormatting sqref="O4:Q10">
    <cfRule type="containsBlanks" dxfId="106" priority="4">
      <formula>LEN(TRIM(O4))=0</formula>
    </cfRule>
  </conditionalFormatting>
  <conditionalFormatting sqref="O18:Q24">
    <cfRule type="containsBlanks" dxfId="105" priority="3">
      <formula>LEN(TRIM(O18))=0</formula>
    </cfRule>
  </conditionalFormatting>
  <conditionalFormatting sqref="T4:V10">
    <cfRule type="containsBlanks" dxfId="104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33FB7-53BA-4A67-9A37-C68C567F92F2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19</v>
      </c>
      <c r="B1" s="39"/>
    </row>
    <row r="2" spans="1:22" ht="49.5" customHeight="1" thickBot="1" x14ac:dyDescent="0.3">
      <c r="A2" s="58" t="s">
        <v>34</v>
      </c>
      <c r="B2" s="41">
        <v>84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0</v>
      </c>
      <c r="E5" s="8">
        <v>5</v>
      </c>
      <c r="F5" s="8">
        <v>4</v>
      </c>
      <c r="H5" s="13" t="s">
        <v>51</v>
      </c>
      <c r="I5" s="46">
        <f t="shared" ref="I5:I10" si="4">IF(D5 = 0, 1, D5)</f>
        <v>1</v>
      </c>
      <c r="J5" s="52">
        <f t="shared" si="0"/>
        <v>5</v>
      </c>
      <c r="K5" s="53">
        <f t="shared" si="0"/>
        <v>4</v>
      </c>
      <c r="L5" s="57"/>
      <c r="N5" s="13" t="s">
        <v>51</v>
      </c>
      <c r="O5" s="13">
        <f t="shared" si="1"/>
        <v>0</v>
      </c>
      <c r="P5" s="7">
        <f t="shared" si="1"/>
        <v>5</v>
      </c>
      <c r="Q5" s="47">
        <f t="shared" si="1"/>
        <v>4</v>
      </c>
      <c r="S5" s="13" t="s">
        <v>51</v>
      </c>
      <c r="T5" s="72">
        <f t="shared" si="2"/>
        <v>0</v>
      </c>
      <c r="U5" s="60">
        <f t="shared" si="3"/>
        <v>21.635610766045549</v>
      </c>
      <c r="V5" s="68">
        <f t="shared" si="3"/>
        <v>6.9354571096731377</v>
      </c>
    </row>
    <row r="6" spans="1:22" ht="16.5" thickBot="1" x14ac:dyDescent="0.3">
      <c r="B6" s="111" t="s">
        <v>55</v>
      </c>
      <c r="C6" s="112" t="s">
        <v>52</v>
      </c>
      <c r="D6" s="108">
        <v>4</v>
      </c>
      <c r="E6" s="8">
        <v>0</v>
      </c>
      <c r="F6" s="8">
        <v>4</v>
      </c>
      <c r="H6" s="13" t="s">
        <v>52</v>
      </c>
      <c r="I6" s="46">
        <f t="shared" si="4"/>
        <v>4</v>
      </c>
      <c r="J6" s="52">
        <f t="shared" si="0"/>
        <v>0</v>
      </c>
      <c r="K6" s="53">
        <f t="shared" si="0"/>
        <v>1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0" t="s">
        <v>50</v>
      </c>
      <c r="D7" s="8">
        <v>0</v>
      </c>
      <c r="E7" s="8">
        <v>7</v>
      </c>
      <c r="F7" s="8">
        <v>3</v>
      </c>
      <c r="H7" s="13" t="s">
        <v>50</v>
      </c>
      <c r="I7" s="46">
        <f t="shared" si="4"/>
        <v>1</v>
      </c>
      <c r="J7" s="52">
        <f t="shared" si="0"/>
        <v>7</v>
      </c>
      <c r="K7" s="53">
        <f>F7/$I7</f>
        <v>3</v>
      </c>
      <c r="L7" s="57"/>
      <c r="N7" s="13" t="s">
        <v>50</v>
      </c>
      <c r="O7" s="13">
        <f t="shared" si="1"/>
        <v>0</v>
      </c>
      <c r="P7" s="7">
        <f t="shared" si="1"/>
        <v>7</v>
      </c>
      <c r="Q7" s="47">
        <f t="shared" si="1"/>
        <v>3</v>
      </c>
      <c r="S7" s="13" t="s">
        <v>50</v>
      </c>
      <c r="T7" s="72">
        <f t="shared" si="2"/>
        <v>0</v>
      </c>
      <c r="U7" s="60">
        <f t="shared" si="3"/>
        <v>11.728395061728394</v>
      </c>
      <c r="V7" s="68">
        <f t="shared" si="3"/>
        <v>2.8435374149659864</v>
      </c>
    </row>
    <row r="8" spans="1:22" ht="15.75" x14ac:dyDescent="0.25">
      <c r="C8" s="7" t="s">
        <v>52</v>
      </c>
      <c r="D8" s="8">
        <v>2</v>
      </c>
      <c r="E8" s="8">
        <v>0</v>
      </c>
      <c r="F8" s="8">
        <v>3</v>
      </c>
      <c r="H8" s="13" t="s">
        <v>52</v>
      </c>
      <c r="I8" s="46">
        <f t="shared" si="4"/>
        <v>2</v>
      </c>
      <c r="J8" s="52">
        <f t="shared" si="0"/>
        <v>0</v>
      </c>
      <c r="K8" s="53">
        <f>F8/$I8</f>
        <v>1.5</v>
      </c>
      <c r="L8" s="57"/>
      <c r="N8" s="13" t="s">
        <v>52</v>
      </c>
      <c r="O8" s="13">
        <f t="shared" si="1"/>
        <v>2</v>
      </c>
      <c r="P8" s="7">
        <f t="shared" si="1"/>
        <v>0</v>
      </c>
      <c r="Q8" s="47">
        <f t="shared" si="1"/>
        <v>3</v>
      </c>
      <c r="S8" s="13" t="s">
        <v>52</v>
      </c>
      <c r="T8" s="72">
        <f t="shared" si="2"/>
        <v>0</v>
      </c>
      <c r="U8" s="60">
        <f t="shared" si="3"/>
        <v>0</v>
      </c>
      <c r="V8" s="68">
        <f t="shared" si="3"/>
        <v>1.1819929872186405</v>
      </c>
    </row>
    <row r="9" spans="1:22" ht="15.75" x14ac:dyDescent="0.25">
      <c r="C9" s="7" t="s">
        <v>53</v>
      </c>
      <c r="D9" s="8">
        <v>4</v>
      </c>
      <c r="E9" s="8">
        <v>9</v>
      </c>
      <c r="F9" s="8">
        <v>7</v>
      </c>
      <c r="H9" s="13" t="s">
        <v>53</v>
      </c>
      <c r="I9" s="46">
        <f t="shared" si="4"/>
        <v>4</v>
      </c>
      <c r="J9" s="52">
        <f t="shared" si="0"/>
        <v>2.25</v>
      </c>
      <c r="K9" s="53">
        <f>F9/$I9</f>
        <v>1.75</v>
      </c>
      <c r="L9" s="57"/>
      <c r="N9" s="13" t="s">
        <v>53</v>
      </c>
      <c r="O9" s="13">
        <f t="shared" si="1"/>
        <v>4</v>
      </c>
      <c r="P9" s="7">
        <f t="shared" si="1"/>
        <v>9</v>
      </c>
      <c r="Q9" s="47">
        <f t="shared" si="1"/>
        <v>7</v>
      </c>
      <c r="S9" s="13" t="s">
        <v>53</v>
      </c>
      <c r="T9" s="72">
        <f t="shared" si="2"/>
        <v>0</v>
      </c>
      <c r="U9" s="60">
        <f t="shared" si="3"/>
        <v>22.215136054421766</v>
      </c>
      <c r="V9" s="68">
        <f t="shared" si="3"/>
        <v>3.7508973438621682</v>
      </c>
    </row>
    <row r="10" spans="1:22" ht="16.5" thickBot="1" x14ac:dyDescent="0.3">
      <c r="C10" s="9" t="s">
        <v>54</v>
      </c>
      <c r="D10" s="10">
        <v>12</v>
      </c>
      <c r="E10" s="10">
        <v>12</v>
      </c>
      <c r="F10" s="10">
        <v>9</v>
      </c>
      <c r="H10" s="14" t="s">
        <v>54</v>
      </c>
      <c r="I10" s="48">
        <f t="shared" si="4"/>
        <v>12</v>
      </c>
      <c r="J10" s="54">
        <f t="shared" si="0"/>
        <v>1</v>
      </c>
      <c r="K10" s="55">
        <f>F10/$I10</f>
        <v>0.75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4</v>
      </c>
      <c r="N13"/>
      <c r="O13" s="40">
        <f>SUM(O4:O10)</f>
        <v>6</v>
      </c>
      <c r="P13" s="40">
        <f t="shared" ref="P13:Q13" si="5">SUM(P4:P10)</f>
        <v>21</v>
      </c>
      <c r="Q13" s="65">
        <f t="shared" si="5"/>
        <v>17</v>
      </c>
      <c r="T13" s="64">
        <f>AVERAGE(T4:T10)</f>
        <v>0</v>
      </c>
      <c r="U13" s="62">
        <f t="shared" ref="U13:V13" si="6">AVERAGE(U4:U10)</f>
        <v>13.894785470548928</v>
      </c>
      <c r="V13" s="63">
        <f t="shared" si="6"/>
        <v>3.6779712139299834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82">
        <f>IF(M13&lt;=1,"n.a.", IF(U13=0, V13, V13/U13))</f>
        <v>0.26470154733412238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  <c r="U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  <c r="V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103" priority="16" operator="greaterThanOrEqual">
      <formula>1.5</formula>
    </cfRule>
  </conditionalFormatting>
  <conditionalFormatting sqref="O4:Q10">
    <cfRule type="containsBlanks" dxfId="102" priority="4">
      <formula>LEN(TRIM(O4))=0</formula>
    </cfRule>
  </conditionalFormatting>
  <conditionalFormatting sqref="O18:Q24">
    <cfRule type="containsBlanks" dxfId="101" priority="3">
      <formula>LEN(TRIM(O18))=0</formula>
    </cfRule>
  </conditionalFormatting>
  <conditionalFormatting sqref="T4:V10">
    <cfRule type="containsBlanks" dxfId="100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F5752-C97D-488F-96F0-62E39883C6B3}">
  <dimension ref="A1:AJ40"/>
  <sheetViews>
    <sheetView zoomScale="60" zoomScaleNormal="60" workbookViewId="0">
      <selection activeCell="B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30</v>
      </c>
      <c r="B1" s="39"/>
    </row>
    <row r="2" spans="1:22" ht="49.5" customHeight="1" thickBot="1" x14ac:dyDescent="0.3">
      <c r="A2" s="58" t="s">
        <v>34</v>
      </c>
      <c r="B2" s="41">
        <v>67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0</v>
      </c>
      <c r="F4" s="6">
        <v>0</v>
      </c>
      <c r="H4" s="12" t="s">
        <v>50</v>
      </c>
      <c r="I4" s="42">
        <f>IF(D4 = 0, 1, D4)</f>
        <v>1</v>
      </c>
      <c r="J4" s="50">
        <f t="shared" ref="J4:K10" si="0">E4/$I4</f>
        <v>0</v>
      </c>
      <c r="K4" s="51">
        <f t="shared" si="0"/>
        <v>0</v>
      </c>
      <c r="L4" s="57"/>
      <c r="N4" s="12" t="s">
        <v>50</v>
      </c>
      <c r="O4" s="13" t="str">
        <f t="shared" ref="O4:Q10" si="1">IF(OR($J4 &gt;= 1.5, $K4 &gt;= 1.5), D4, "")</f>
        <v/>
      </c>
      <c r="P4" s="7" t="str">
        <f t="shared" si="1"/>
        <v/>
      </c>
      <c r="Q4" s="47" t="str">
        <f t="shared" si="1"/>
        <v/>
      </c>
      <c r="S4" s="12" t="s">
        <v>50</v>
      </c>
      <c r="T4" s="71" t="str">
        <f t="shared" ref="T4:T10" si="2">IF(O18="", "", (D4-D4)/D18)</f>
        <v/>
      </c>
      <c r="U4" s="45" t="str">
        <f t="shared" ref="U4:V10" si="3">IF(P18="","",(MAX(E4-$D4,0)/$B$2)/(E18/418)*100)</f>
        <v/>
      </c>
      <c r="V4" s="67" t="str">
        <f t="shared" si="3"/>
        <v/>
      </c>
    </row>
    <row r="5" spans="1:22" ht="16.5" thickBot="1" x14ac:dyDescent="0.3">
      <c r="C5" s="109" t="s">
        <v>51</v>
      </c>
      <c r="D5" s="8">
        <v>0</v>
      </c>
      <c r="E5" s="8">
        <v>0</v>
      </c>
      <c r="F5" s="8">
        <v>0</v>
      </c>
      <c r="H5" s="13" t="s">
        <v>51</v>
      </c>
      <c r="I5" s="46">
        <f t="shared" ref="I5:I10" si="4">IF(D5 = 0, 1, D5)</f>
        <v>1</v>
      </c>
      <c r="J5" s="52">
        <f t="shared" si="0"/>
        <v>0</v>
      </c>
      <c r="K5" s="53">
        <f t="shared" si="0"/>
        <v>0</v>
      </c>
      <c r="L5" s="57"/>
      <c r="N5" s="13" t="s">
        <v>51</v>
      </c>
      <c r="O5" s="13" t="str">
        <f t="shared" si="1"/>
        <v/>
      </c>
      <c r="P5" s="7" t="str">
        <f t="shared" si="1"/>
        <v/>
      </c>
      <c r="Q5" s="47" t="str">
        <f t="shared" si="1"/>
        <v/>
      </c>
      <c r="S5" s="13" t="s">
        <v>51</v>
      </c>
      <c r="T5" s="72" t="str">
        <f t="shared" si="2"/>
        <v/>
      </c>
      <c r="U5" s="60" t="str">
        <f t="shared" si="3"/>
        <v/>
      </c>
      <c r="V5" s="68" t="str">
        <f t="shared" si="3"/>
        <v/>
      </c>
    </row>
    <row r="6" spans="1:22" ht="16.5" thickBot="1" x14ac:dyDescent="0.3">
      <c r="B6" s="111" t="s">
        <v>55</v>
      </c>
      <c r="C6" s="112" t="s">
        <v>52</v>
      </c>
      <c r="D6" s="108">
        <v>0</v>
      </c>
      <c r="E6" s="8">
        <v>0</v>
      </c>
      <c r="F6" s="8">
        <v>0</v>
      </c>
      <c r="H6" s="13" t="s">
        <v>52</v>
      </c>
      <c r="I6" s="46">
        <f t="shared" si="4"/>
        <v>1</v>
      </c>
      <c r="J6" s="52">
        <f t="shared" si="0"/>
        <v>0</v>
      </c>
      <c r="K6" s="53">
        <f t="shared" si="0"/>
        <v>0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0" t="s">
        <v>50</v>
      </c>
      <c r="D7" s="8">
        <v>0</v>
      </c>
      <c r="E7" s="8">
        <v>0</v>
      </c>
      <c r="F7" s="8">
        <v>0</v>
      </c>
      <c r="H7" s="13" t="s">
        <v>50</v>
      </c>
      <c r="I7" s="46">
        <f t="shared" si="4"/>
        <v>1</v>
      </c>
      <c r="J7" s="52">
        <f t="shared" si="0"/>
        <v>0</v>
      </c>
      <c r="K7" s="53">
        <f>F7/$I7</f>
        <v>0</v>
      </c>
      <c r="L7" s="57"/>
      <c r="N7" s="13" t="s">
        <v>50</v>
      </c>
      <c r="O7" s="13" t="str">
        <f t="shared" si="1"/>
        <v/>
      </c>
      <c r="P7" s="7" t="str">
        <f t="shared" si="1"/>
        <v/>
      </c>
      <c r="Q7" s="47" t="str">
        <f t="shared" si="1"/>
        <v/>
      </c>
      <c r="S7" s="13" t="s">
        <v>50</v>
      </c>
      <c r="T7" s="72" t="str">
        <f t="shared" si="2"/>
        <v/>
      </c>
      <c r="U7" s="60" t="str">
        <f t="shared" si="3"/>
        <v/>
      </c>
      <c r="V7" s="68" t="str">
        <f t="shared" si="3"/>
        <v/>
      </c>
    </row>
    <row r="8" spans="1:22" ht="15.75" x14ac:dyDescent="0.25">
      <c r="C8" s="7" t="s">
        <v>52</v>
      </c>
      <c r="D8" s="8">
        <v>0</v>
      </c>
      <c r="E8" s="8">
        <v>0</v>
      </c>
      <c r="F8" s="8">
        <v>3</v>
      </c>
      <c r="H8" s="13" t="s">
        <v>52</v>
      </c>
      <c r="I8" s="46">
        <f t="shared" si="4"/>
        <v>1</v>
      </c>
      <c r="J8" s="52">
        <f t="shared" si="0"/>
        <v>0</v>
      </c>
      <c r="K8" s="53">
        <f>F8/$I8</f>
        <v>3</v>
      </c>
      <c r="L8" s="57"/>
      <c r="N8" s="13" t="s">
        <v>52</v>
      </c>
      <c r="O8" s="13">
        <f t="shared" si="1"/>
        <v>0</v>
      </c>
      <c r="P8" s="7">
        <f t="shared" si="1"/>
        <v>0</v>
      </c>
      <c r="Q8" s="47">
        <f t="shared" si="1"/>
        <v>3</v>
      </c>
      <c r="S8" s="13" t="s">
        <v>52</v>
      </c>
      <c r="T8" s="72">
        <f t="shared" si="2"/>
        <v>0</v>
      </c>
      <c r="U8" s="60">
        <f t="shared" si="3"/>
        <v>0</v>
      </c>
      <c r="V8" s="68">
        <f t="shared" si="3"/>
        <v>4.4457049668521993</v>
      </c>
    </row>
    <row r="9" spans="1:22" ht="15.75" x14ac:dyDescent="0.25">
      <c r="C9" s="7" t="s">
        <v>53</v>
      </c>
      <c r="D9" s="8">
        <v>0</v>
      </c>
      <c r="E9" s="8">
        <v>0</v>
      </c>
      <c r="F9" s="8">
        <v>0</v>
      </c>
      <c r="H9" s="13" t="s">
        <v>53</v>
      </c>
      <c r="I9" s="46">
        <f t="shared" si="4"/>
        <v>1</v>
      </c>
      <c r="J9" s="52">
        <f t="shared" si="0"/>
        <v>0</v>
      </c>
      <c r="K9" s="53">
        <f>F9/$I9</f>
        <v>0</v>
      </c>
      <c r="L9" s="57"/>
      <c r="N9" s="13" t="s">
        <v>53</v>
      </c>
      <c r="O9" s="13" t="str">
        <f t="shared" si="1"/>
        <v/>
      </c>
      <c r="P9" s="7" t="str">
        <f t="shared" si="1"/>
        <v/>
      </c>
      <c r="Q9" s="47" t="str">
        <f t="shared" si="1"/>
        <v/>
      </c>
      <c r="S9" s="13" t="s">
        <v>53</v>
      </c>
      <c r="T9" s="72" t="str">
        <f t="shared" si="2"/>
        <v/>
      </c>
      <c r="U9" s="60" t="str">
        <f t="shared" si="3"/>
        <v/>
      </c>
      <c r="V9" s="68" t="str">
        <f t="shared" si="3"/>
        <v/>
      </c>
    </row>
    <row r="10" spans="1:22" ht="16.5" thickBot="1" x14ac:dyDescent="0.3">
      <c r="C10" s="9" t="s">
        <v>54</v>
      </c>
      <c r="D10" s="10">
        <v>0</v>
      </c>
      <c r="E10" s="10">
        <v>0</v>
      </c>
      <c r="F10" s="10">
        <v>0</v>
      </c>
      <c r="H10" s="14" t="s">
        <v>54</v>
      </c>
      <c r="I10" s="48">
        <f t="shared" si="4"/>
        <v>1</v>
      </c>
      <c r="J10" s="54">
        <f t="shared" si="0"/>
        <v>0</v>
      </c>
      <c r="K10" s="55">
        <f>F10/$I10</f>
        <v>0</v>
      </c>
      <c r="L10" s="57"/>
      <c r="N10" s="14" t="s">
        <v>54</v>
      </c>
      <c r="O10" s="14" t="str">
        <f t="shared" si="1"/>
        <v/>
      </c>
      <c r="P10" s="9" t="str">
        <f t="shared" si="1"/>
        <v/>
      </c>
      <c r="Q10" s="49" t="str">
        <f t="shared" si="1"/>
        <v/>
      </c>
      <c r="S10" s="14" t="s">
        <v>54</v>
      </c>
      <c r="T10" s="73" t="str">
        <f t="shared" si="2"/>
        <v/>
      </c>
      <c r="U10" s="78" t="str">
        <f t="shared" si="3"/>
        <v/>
      </c>
      <c r="V10" s="69" t="str">
        <f t="shared" si="3"/>
        <v/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1</v>
      </c>
      <c r="N13"/>
      <c r="O13" s="40">
        <f>SUM(O4:O10)</f>
        <v>0</v>
      </c>
      <c r="P13" s="40">
        <f t="shared" ref="P13:Q13" si="5">SUM(P4:P10)</f>
        <v>0</v>
      </c>
      <c r="Q13" s="65">
        <f t="shared" si="5"/>
        <v>3</v>
      </c>
      <c r="T13" s="64">
        <f>AVERAGE(T4:T10)</f>
        <v>0</v>
      </c>
      <c r="U13" s="62">
        <f t="shared" ref="U13:V13" si="6">AVERAGE(U4:U10)</f>
        <v>0</v>
      </c>
      <c r="V13" s="63">
        <f t="shared" si="6"/>
        <v>4.4457049668521993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 t="str">
        <f t="shared" ref="O18:Q24" si="7">IF(O4 = "", "", D18)</f>
        <v/>
      </c>
      <c r="P18" s="84" t="str">
        <f t="shared" si="7"/>
        <v/>
      </c>
      <c r="Q18" s="85" t="str">
        <f t="shared" si="7"/>
        <v/>
      </c>
      <c r="R18"/>
      <c r="T18"/>
      <c r="U18"/>
      <c r="V18" s="56" t="str">
        <f>IF(M13&lt;=1,"n.a.", IF(U13=0, V13, V13/U13))</f>
        <v>n.a.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 t="str">
        <f t="shared" si="7"/>
        <v/>
      </c>
      <c r="P19" s="84" t="str">
        <f t="shared" si="7"/>
        <v/>
      </c>
      <c r="Q19" s="85" t="str">
        <f t="shared" si="7"/>
        <v/>
      </c>
      <c r="R19"/>
      <c r="V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 t="str">
        <f t="shared" si="7"/>
        <v/>
      </c>
      <c r="P21" s="84" t="str">
        <f t="shared" si="7"/>
        <v/>
      </c>
      <c r="Q21" s="85" t="str">
        <f t="shared" si="7"/>
        <v/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>
        <f t="shared" si="7"/>
        <v>637</v>
      </c>
      <c r="P22" s="84">
        <f t="shared" si="7"/>
        <v>171</v>
      </c>
      <c r="Q22" s="85">
        <f t="shared" si="7"/>
        <v>421</v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 t="str">
        <f t="shared" si="7"/>
        <v/>
      </c>
      <c r="P23" s="84" t="str">
        <f t="shared" si="7"/>
        <v/>
      </c>
      <c r="Q23" s="85" t="str">
        <f t="shared" si="7"/>
        <v/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 t="str">
        <f t="shared" si="7"/>
        <v/>
      </c>
      <c r="P24" s="86" t="str">
        <f t="shared" si="7"/>
        <v/>
      </c>
      <c r="Q24" s="87" t="str">
        <f t="shared" si="7"/>
        <v/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99" priority="16" operator="greaterThanOrEqual">
      <formula>1.5</formula>
    </cfRule>
  </conditionalFormatting>
  <conditionalFormatting sqref="O4:Q10">
    <cfRule type="containsBlanks" dxfId="98" priority="4">
      <formula>LEN(TRIM(O4))=0</formula>
    </cfRule>
  </conditionalFormatting>
  <conditionalFormatting sqref="O18:Q24">
    <cfRule type="containsBlanks" dxfId="97" priority="3">
      <formula>LEN(TRIM(O18))=0</formula>
    </cfRule>
  </conditionalFormatting>
  <conditionalFormatting sqref="T4:V10">
    <cfRule type="containsBlanks" dxfId="96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89F2-7000-4F71-870C-A01270D3C162}">
  <dimension ref="A1:AJ40"/>
  <sheetViews>
    <sheetView zoomScale="60" zoomScaleNormal="60" workbookViewId="0">
      <selection activeCell="C6" sqref="B6:C6"/>
    </sheetView>
  </sheetViews>
  <sheetFormatPr defaultColWidth="8.85546875" defaultRowHeight="15" x14ac:dyDescent="0.25"/>
  <cols>
    <col min="1" max="1" width="30.140625" style="2" bestFit="1" customWidth="1"/>
    <col min="2" max="2" width="31.5703125" style="2" bestFit="1" customWidth="1"/>
    <col min="3" max="3" width="23.28515625" style="2" bestFit="1" customWidth="1"/>
    <col min="4" max="4" width="12.140625" style="2" customWidth="1"/>
    <col min="5" max="5" width="14.140625" style="2" customWidth="1"/>
    <col min="6" max="6" width="13.85546875" style="2" bestFit="1" customWidth="1"/>
    <col min="7" max="7" width="8.85546875" style="2"/>
    <col min="8" max="8" width="23.28515625" style="2" bestFit="1" customWidth="1"/>
    <col min="9" max="9" width="12.28515625" style="2" customWidth="1"/>
    <col min="10" max="10" width="12.42578125" style="2" customWidth="1"/>
    <col min="11" max="11" width="18" style="2" bestFit="1" customWidth="1"/>
    <col min="12" max="12" width="18" style="2" customWidth="1"/>
    <col min="13" max="13" width="33.28515625" style="2" bestFit="1" customWidth="1"/>
    <col min="14" max="14" width="23.28515625" style="2" bestFit="1" customWidth="1"/>
    <col min="15" max="15" width="17.7109375" style="2" bestFit="1" customWidth="1"/>
    <col min="16" max="16" width="13.140625" style="2" bestFit="1" customWidth="1"/>
    <col min="17" max="17" width="35.42578125" style="2" bestFit="1" customWidth="1"/>
    <col min="18" max="18" width="7.7109375" style="2" customWidth="1"/>
    <col min="19" max="19" width="23.28515625" style="2" bestFit="1" customWidth="1"/>
    <col min="20" max="20" width="16.7109375" style="2" customWidth="1"/>
    <col min="21" max="24" width="26.28515625" style="2" bestFit="1" customWidth="1"/>
    <col min="25" max="25" width="17.42578125" style="2" customWidth="1"/>
    <col min="26" max="26" width="21.7109375" style="2" bestFit="1" customWidth="1"/>
    <col min="27" max="27" width="35.42578125" style="2" bestFit="1" customWidth="1"/>
    <col min="28" max="28" width="24" style="2" customWidth="1"/>
    <col min="29" max="29" width="22.7109375" style="2" customWidth="1"/>
    <col min="30" max="30" width="29" style="2" customWidth="1"/>
    <col min="31" max="31" width="26.140625" style="2" customWidth="1"/>
    <col min="32" max="36" width="39.140625" style="2" bestFit="1" customWidth="1"/>
    <col min="37" max="16384" width="8.85546875" style="2"/>
  </cols>
  <sheetData>
    <row r="1" spans="1:22" ht="44.25" customHeight="1" thickBot="1" x14ac:dyDescent="0.3">
      <c r="A1" s="1" t="s">
        <v>17</v>
      </c>
      <c r="B1" s="39"/>
    </row>
    <row r="2" spans="1:22" ht="49.5" customHeight="1" thickBot="1" x14ac:dyDescent="0.3">
      <c r="A2" s="58" t="s">
        <v>34</v>
      </c>
      <c r="B2" s="41">
        <v>46</v>
      </c>
      <c r="D2" s="97" t="s">
        <v>46</v>
      </c>
      <c r="E2" s="98"/>
      <c r="F2" s="98"/>
      <c r="I2" s="99" t="s">
        <v>43</v>
      </c>
      <c r="J2" s="100"/>
      <c r="K2" s="100"/>
      <c r="L2"/>
      <c r="O2" s="99" t="s">
        <v>44</v>
      </c>
      <c r="P2" s="100"/>
      <c r="Q2" s="100"/>
      <c r="T2" s="88" t="s">
        <v>45</v>
      </c>
      <c r="U2" s="89"/>
      <c r="V2" s="90"/>
    </row>
    <row r="3" spans="1:22" ht="30.75" thickBot="1" x14ac:dyDescent="0.3">
      <c r="D3" s="3" t="s">
        <v>33</v>
      </c>
      <c r="E3" s="3" t="s">
        <v>0</v>
      </c>
      <c r="F3" s="3" t="s">
        <v>32</v>
      </c>
      <c r="G3" s="4"/>
      <c r="I3" s="20" t="s">
        <v>35</v>
      </c>
      <c r="J3" s="16" t="s">
        <v>0</v>
      </c>
      <c r="K3" s="17" t="s">
        <v>32</v>
      </c>
      <c r="L3"/>
      <c r="O3" s="66" t="s">
        <v>33</v>
      </c>
      <c r="P3" s="18" t="s">
        <v>0</v>
      </c>
      <c r="Q3" s="15" t="s">
        <v>32</v>
      </c>
      <c r="T3" s="70" t="s">
        <v>33</v>
      </c>
      <c r="U3" s="18" t="s">
        <v>0</v>
      </c>
      <c r="V3" s="15" t="s">
        <v>32</v>
      </c>
    </row>
    <row r="4" spans="1:22" ht="15.75" x14ac:dyDescent="0.25">
      <c r="C4" s="5" t="s">
        <v>50</v>
      </c>
      <c r="D4" s="6">
        <v>0</v>
      </c>
      <c r="E4" s="6">
        <v>3</v>
      </c>
      <c r="F4" s="6">
        <v>3</v>
      </c>
      <c r="H4" s="12" t="s">
        <v>50</v>
      </c>
      <c r="I4" s="42">
        <f>IF(D4 = 0, 1, D4)</f>
        <v>1</v>
      </c>
      <c r="J4" s="50">
        <f t="shared" ref="J4:K10" si="0">E4/$I4</f>
        <v>3</v>
      </c>
      <c r="K4" s="51">
        <f t="shared" si="0"/>
        <v>3</v>
      </c>
      <c r="L4" s="57"/>
      <c r="N4" s="12" t="s">
        <v>50</v>
      </c>
      <c r="O4" s="13">
        <f t="shared" ref="O4:Q10" si="1">IF(OR($J4 &gt;= 1.5, $K4 &gt;= 1.5), D4, "")</f>
        <v>0</v>
      </c>
      <c r="P4" s="7">
        <f t="shared" si="1"/>
        <v>3</v>
      </c>
      <c r="Q4" s="47">
        <f t="shared" si="1"/>
        <v>3</v>
      </c>
      <c r="S4" s="12" t="s">
        <v>50</v>
      </c>
      <c r="T4" s="71">
        <f t="shared" ref="T4:T10" si="2">IF(O18="", "", (D4-D4)/D18)</f>
        <v>0</v>
      </c>
      <c r="U4" s="45">
        <f t="shared" ref="U4:V10" si="3">IF(P18="","",(MAX(E4-$D4,0)/$B$2)/(E18/418)*100)</f>
        <v>10.365349644569349</v>
      </c>
      <c r="V4" s="67">
        <f t="shared" si="3"/>
        <v>6.2097652768148954</v>
      </c>
    </row>
    <row r="5" spans="1:22" ht="16.5" thickBot="1" x14ac:dyDescent="0.3">
      <c r="C5" s="109" t="s">
        <v>51</v>
      </c>
      <c r="D5" s="8">
        <v>5</v>
      </c>
      <c r="E5" s="8">
        <v>9</v>
      </c>
      <c r="F5" s="8">
        <v>9</v>
      </c>
      <c r="H5" s="13" t="s">
        <v>51</v>
      </c>
      <c r="I5" s="46">
        <f t="shared" ref="I5:I10" si="4">IF(D5 = 0, 1, D5)</f>
        <v>5</v>
      </c>
      <c r="J5" s="52">
        <f t="shared" si="0"/>
        <v>1.8</v>
      </c>
      <c r="K5" s="53">
        <f t="shared" si="0"/>
        <v>1.8</v>
      </c>
      <c r="L5" s="57"/>
      <c r="N5" s="13" t="s">
        <v>51</v>
      </c>
      <c r="O5" s="13">
        <f t="shared" si="1"/>
        <v>5</v>
      </c>
      <c r="P5" s="7">
        <f t="shared" si="1"/>
        <v>9</v>
      </c>
      <c r="Q5" s="47">
        <f t="shared" si="1"/>
        <v>9</v>
      </c>
      <c r="S5" s="13" t="s">
        <v>51</v>
      </c>
      <c r="T5" s="72">
        <f t="shared" si="2"/>
        <v>0</v>
      </c>
      <c r="U5" s="60">
        <f t="shared" si="3"/>
        <v>31.606805293005667</v>
      </c>
      <c r="V5" s="68">
        <f t="shared" si="3"/>
        <v>12.664747765490079</v>
      </c>
    </row>
    <row r="6" spans="1:22" ht="16.5" thickBot="1" x14ac:dyDescent="0.3">
      <c r="B6" s="111" t="s">
        <v>55</v>
      </c>
      <c r="C6" s="112" t="s">
        <v>52</v>
      </c>
      <c r="D6" s="108">
        <v>4</v>
      </c>
      <c r="E6" s="8">
        <v>5</v>
      </c>
      <c r="F6" s="8">
        <v>5</v>
      </c>
      <c r="H6" s="13" t="s">
        <v>52</v>
      </c>
      <c r="I6" s="46">
        <f t="shared" si="4"/>
        <v>4</v>
      </c>
      <c r="J6" s="52">
        <f t="shared" si="0"/>
        <v>1.25</v>
      </c>
      <c r="K6" s="53">
        <f t="shared" si="0"/>
        <v>1.25</v>
      </c>
      <c r="L6" s="57"/>
      <c r="N6" s="13" t="s">
        <v>52</v>
      </c>
      <c r="O6" s="13" t="str">
        <f t="shared" si="1"/>
        <v/>
      </c>
      <c r="P6" s="7" t="str">
        <f t="shared" si="1"/>
        <v/>
      </c>
      <c r="Q6" s="47" t="str">
        <f t="shared" si="1"/>
        <v/>
      </c>
      <c r="S6" s="13" t="s">
        <v>52</v>
      </c>
      <c r="T6" s="72" t="str">
        <f t="shared" si="2"/>
        <v/>
      </c>
      <c r="U6" s="60" t="str">
        <f t="shared" si="3"/>
        <v/>
      </c>
      <c r="V6" s="68" t="str">
        <f t="shared" si="3"/>
        <v/>
      </c>
    </row>
    <row r="7" spans="1:22" ht="15.75" x14ac:dyDescent="0.25">
      <c r="C7" s="110" t="s">
        <v>50</v>
      </c>
      <c r="D7" s="8">
        <v>0</v>
      </c>
      <c r="E7" s="8">
        <v>6</v>
      </c>
      <c r="F7" s="8">
        <v>3</v>
      </c>
      <c r="H7" s="13" t="s">
        <v>50</v>
      </c>
      <c r="I7" s="46">
        <f t="shared" si="4"/>
        <v>1</v>
      </c>
      <c r="J7" s="52">
        <f t="shared" si="0"/>
        <v>6</v>
      </c>
      <c r="K7" s="53">
        <f>F7/$I7</f>
        <v>3</v>
      </c>
      <c r="L7" s="57"/>
      <c r="N7" s="13" t="s">
        <v>50</v>
      </c>
      <c r="O7" s="13">
        <f t="shared" si="1"/>
        <v>0</v>
      </c>
      <c r="P7" s="7">
        <f t="shared" si="1"/>
        <v>6</v>
      </c>
      <c r="Q7" s="47">
        <f t="shared" si="1"/>
        <v>3</v>
      </c>
      <c r="S7" s="13" t="s">
        <v>50</v>
      </c>
      <c r="T7" s="72">
        <f t="shared" si="2"/>
        <v>0</v>
      </c>
      <c r="U7" s="60">
        <f t="shared" si="3"/>
        <v>18.357487922705314</v>
      </c>
      <c r="V7" s="68">
        <f t="shared" si="3"/>
        <v>5.1925465838509313</v>
      </c>
    </row>
    <row r="8" spans="1:22" ht="15.75" x14ac:dyDescent="0.25">
      <c r="C8" s="7" t="s">
        <v>52</v>
      </c>
      <c r="D8" s="8">
        <v>4</v>
      </c>
      <c r="E8" s="8">
        <v>0</v>
      </c>
      <c r="F8" s="8">
        <v>5</v>
      </c>
      <c r="H8" s="13" t="s">
        <v>52</v>
      </c>
      <c r="I8" s="46">
        <f t="shared" si="4"/>
        <v>4</v>
      </c>
      <c r="J8" s="52">
        <f t="shared" si="0"/>
        <v>0</v>
      </c>
      <c r="K8" s="53">
        <f>F8/$I8</f>
        <v>1.25</v>
      </c>
      <c r="L8" s="57"/>
      <c r="N8" s="13" t="s">
        <v>52</v>
      </c>
      <c r="O8" s="13" t="str">
        <f t="shared" si="1"/>
        <v/>
      </c>
      <c r="P8" s="7" t="str">
        <f t="shared" si="1"/>
        <v/>
      </c>
      <c r="Q8" s="47" t="str">
        <f t="shared" si="1"/>
        <v/>
      </c>
      <c r="S8" s="13" t="s">
        <v>52</v>
      </c>
      <c r="T8" s="72" t="str">
        <f t="shared" si="2"/>
        <v/>
      </c>
      <c r="U8" s="60" t="str">
        <f t="shared" si="3"/>
        <v/>
      </c>
      <c r="V8" s="68" t="str">
        <f t="shared" si="3"/>
        <v/>
      </c>
    </row>
    <row r="9" spans="1:22" ht="15.75" x14ac:dyDescent="0.25">
      <c r="C9" s="7" t="s">
        <v>53</v>
      </c>
      <c r="D9" s="8">
        <v>0</v>
      </c>
      <c r="E9" s="8">
        <v>18</v>
      </c>
      <c r="F9" s="8">
        <v>5</v>
      </c>
      <c r="H9" s="13" t="s">
        <v>53</v>
      </c>
      <c r="I9" s="46">
        <f t="shared" si="4"/>
        <v>1</v>
      </c>
      <c r="J9" s="52">
        <f t="shared" si="0"/>
        <v>18</v>
      </c>
      <c r="K9" s="53">
        <f>F9/$I9</f>
        <v>5</v>
      </c>
      <c r="L9" s="57"/>
      <c r="N9" s="13" t="s">
        <v>53</v>
      </c>
      <c r="O9" s="13">
        <f t="shared" si="1"/>
        <v>0</v>
      </c>
      <c r="P9" s="7">
        <f t="shared" si="1"/>
        <v>18</v>
      </c>
      <c r="Q9" s="47">
        <f t="shared" si="1"/>
        <v>5</v>
      </c>
      <c r="S9" s="13" t="s">
        <v>53</v>
      </c>
      <c r="T9" s="72">
        <f t="shared" si="2"/>
        <v>0</v>
      </c>
      <c r="U9" s="60">
        <f t="shared" si="3"/>
        <v>146.04037267080744</v>
      </c>
      <c r="V9" s="68">
        <f t="shared" si="3"/>
        <v>11.415774524797904</v>
      </c>
    </row>
    <row r="10" spans="1:22" ht="16.5" thickBot="1" x14ac:dyDescent="0.3">
      <c r="C10" s="9" t="s">
        <v>54</v>
      </c>
      <c r="D10" s="10">
        <v>9</v>
      </c>
      <c r="E10" s="10">
        <v>18</v>
      </c>
      <c r="F10" s="10">
        <v>17</v>
      </c>
      <c r="H10" s="14" t="s">
        <v>54</v>
      </c>
      <c r="I10" s="48">
        <f t="shared" si="4"/>
        <v>9</v>
      </c>
      <c r="J10" s="54">
        <f t="shared" si="0"/>
        <v>2</v>
      </c>
      <c r="K10" s="55">
        <f>F10/$I10</f>
        <v>1.8888888888888888</v>
      </c>
      <c r="L10" s="57"/>
      <c r="N10" s="14" t="s">
        <v>54</v>
      </c>
      <c r="O10" s="14">
        <f t="shared" si="1"/>
        <v>9</v>
      </c>
      <c r="P10" s="9">
        <f t="shared" si="1"/>
        <v>18</v>
      </c>
      <c r="Q10" s="49">
        <f t="shared" si="1"/>
        <v>17</v>
      </c>
      <c r="S10" s="14" t="s">
        <v>54</v>
      </c>
      <c r="T10" s="73">
        <f t="shared" si="2"/>
        <v>0</v>
      </c>
      <c r="U10" s="78">
        <f t="shared" si="3"/>
        <v>80.972879896685328</v>
      </c>
      <c r="V10" s="69">
        <f t="shared" si="3"/>
        <v>20.477648499693814</v>
      </c>
    </row>
    <row r="11" spans="1:22" ht="15.75" thickBot="1" x14ac:dyDescent="0.3">
      <c r="T11" s="61"/>
      <c r="U11" s="61"/>
      <c r="V11" s="61"/>
    </row>
    <row r="12" spans="1:22" ht="15.75" thickBot="1" x14ac:dyDescent="0.3">
      <c r="C12"/>
      <c r="D12"/>
      <c r="E12"/>
      <c r="F12"/>
      <c r="M12" s="65" t="s">
        <v>40</v>
      </c>
      <c r="O12" s="91" t="s">
        <v>41</v>
      </c>
      <c r="P12" s="92"/>
      <c r="Q12" s="93"/>
      <c r="T12" s="103" t="s">
        <v>37</v>
      </c>
      <c r="U12" s="104"/>
      <c r="V12" s="105"/>
    </row>
    <row r="13" spans="1:22" ht="16.5" thickBot="1" x14ac:dyDescent="0.3">
      <c r="C13"/>
      <c r="D13"/>
      <c r="E13"/>
      <c r="F13"/>
      <c r="G13" s="11"/>
      <c r="M13" s="74">
        <f>COUNT(O4:O10)</f>
        <v>5</v>
      </c>
      <c r="N13"/>
      <c r="O13" s="40">
        <f>SUM(O4:O10)</f>
        <v>14</v>
      </c>
      <c r="P13" s="40">
        <f t="shared" ref="P13:Q13" si="5">SUM(P4:P10)</f>
        <v>54</v>
      </c>
      <c r="Q13" s="65">
        <f t="shared" si="5"/>
        <v>37</v>
      </c>
      <c r="T13" s="64">
        <f>AVERAGE(T4:T10)</f>
        <v>0</v>
      </c>
      <c r="U13" s="62">
        <f t="shared" ref="U13:V13" si="6">AVERAGE(U4:U10)</f>
        <v>57.468579085554623</v>
      </c>
      <c r="V13" s="63">
        <f t="shared" si="6"/>
        <v>11.192096530129524</v>
      </c>
    </row>
    <row r="14" spans="1:22" ht="15.75" x14ac:dyDescent="0.25">
      <c r="D14" s="11"/>
      <c r="E14" s="11"/>
      <c r="F14" s="11"/>
      <c r="M14" s="4"/>
      <c r="N14" s="4"/>
      <c r="O14" s="4"/>
      <c r="P14" s="4"/>
      <c r="Q14" s="4"/>
      <c r="T14"/>
      <c r="U14"/>
      <c r="V14"/>
    </row>
    <row r="15" spans="1:22" ht="32.25" customHeight="1" thickBot="1" x14ac:dyDescent="0.3">
      <c r="B15"/>
      <c r="C15"/>
      <c r="D15" s="94" t="s">
        <v>47</v>
      </c>
      <c r="E15" s="95"/>
      <c r="F15" s="96"/>
      <c r="G15"/>
      <c r="H15"/>
      <c r="I15"/>
      <c r="J15"/>
      <c r="K15"/>
      <c r="L15"/>
      <c r="M15"/>
      <c r="N15"/>
      <c r="O15" s="94" t="s">
        <v>48</v>
      </c>
      <c r="P15" s="95"/>
      <c r="Q15" s="96"/>
      <c r="R15"/>
      <c r="T15"/>
      <c r="U15"/>
      <c r="V15"/>
    </row>
    <row r="16" spans="1:22" ht="15.75" thickBot="1" x14ac:dyDescent="0.3">
      <c r="B16"/>
      <c r="C16"/>
      <c r="D16" s="24" t="s">
        <v>33</v>
      </c>
      <c r="E16" s="106" t="s">
        <v>0</v>
      </c>
      <c r="F16" s="107"/>
      <c r="G16"/>
      <c r="H16"/>
      <c r="I16"/>
      <c r="J16"/>
      <c r="K16"/>
      <c r="L16"/>
      <c r="M16"/>
      <c r="N16"/>
      <c r="O16" s="77" t="s">
        <v>33</v>
      </c>
      <c r="P16" s="101" t="s">
        <v>0</v>
      </c>
      <c r="Q16" s="102"/>
      <c r="R16"/>
      <c r="T16"/>
      <c r="U16"/>
      <c r="V16" s="59" t="s">
        <v>49</v>
      </c>
    </row>
    <row r="17" spans="1:36" ht="30.75" customHeight="1" thickBot="1" x14ac:dyDescent="0.3">
      <c r="B17"/>
      <c r="C17"/>
      <c r="D17" s="26" t="s">
        <v>33</v>
      </c>
      <c r="E17" s="27" t="s">
        <v>0</v>
      </c>
      <c r="F17" s="28" t="s">
        <v>32</v>
      </c>
      <c r="G17"/>
      <c r="H17"/>
      <c r="I17"/>
      <c r="J17"/>
      <c r="K17"/>
      <c r="L17"/>
      <c r="M17"/>
      <c r="N17"/>
      <c r="O17" s="79" t="s">
        <v>33</v>
      </c>
      <c r="P17" s="80" t="s">
        <v>0</v>
      </c>
      <c r="Q17" s="81" t="s">
        <v>32</v>
      </c>
      <c r="R17"/>
      <c r="T17"/>
      <c r="U17"/>
      <c r="V17" s="38" t="s">
        <v>38</v>
      </c>
    </row>
    <row r="18" spans="1:36" ht="16.5" thickBot="1" x14ac:dyDescent="0.3">
      <c r="B18"/>
      <c r="C18" s="12" t="s">
        <v>50</v>
      </c>
      <c r="D18" s="29">
        <v>1376</v>
      </c>
      <c r="E18" s="30">
        <v>263</v>
      </c>
      <c r="F18" s="31">
        <v>439</v>
      </c>
      <c r="G18"/>
      <c r="H18"/>
      <c r="I18"/>
      <c r="J18"/>
      <c r="K18"/>
      <c r="L18"/>
      <c r="M18"/>
      <c r="N18" s="12" t="s">
        <v>50</v>
      </c>
      <c r="O18" s="75">
        <f t="shared" ref="O18:Q24" si="7">IF(O4 = "", "", D18)</f>
        <v>1376</v>
      </c>
      <c r="P18" s="84">
        <f t="shared" si="7"/>
        <v>263</v>
      </c>
      <c r="Q18" s="85">
        <f t="shared" si="7"/>
        <v>439</v>
      </c>
      <c r="R18"/>
      <c r="T18"/>
      <c r="U18"/>
      <c r="V18" s="82">
        <f>IF(M13&lt;=1,"n.a.", IF(U13=0, V13, V13/U13))</f>
        <v>0.19475157917977448</v>
      </c>
    </row>
    <row r="19" spans="1:36" ht="16.5" thickBot="1" x14ac:dyDescent="0.3">
      <c r="B19"/>
      <c r="C19" s="13" t="s">
        <v>51</v>
      </c>
      <c r="D19" s="32">
        <v>263</v>
      </c>
      <c r="E19" s="33">
        <v>115</v>
      </c>
      <c r="F19" s="34">
        <v>287</v>
      </c>
      <c r="G19"/>
      <c r="H19"/>
      <c r="I19"/>
      <c r="J19"/>
      <c r="K19"/>
      <c r="L19"/>
      <c r="M19"/>
      <c r="N19" s="13" t="s">
        <v>51</v>
      </c>
      <c r="O19" s="75">
        <f t="shared" si="7"/>
        <v>263</v>
      </c>
      <c r="P19" s="84">
        <f t="shared" si="7"/>
        <v>115</v>
      </c>
      <c r="Q19" s="85">
        <f t="shared" si="7"/>
        <v>287</v>
      </c>
      <c r="R19"/>
    </row>
    <row r="20" spans="1:36" ht="16.5" thickBot="1" x14ac:dyDescent="0.3">
      <c r="B20"/>
      <c r="C20" s="13" t="s">
        <v>52</v>
      </c>
      <c r="D20" s="32">
        <v>888</v>
      </c>
      <c r="E20" s="33">
        <v>206</v>
      </c>
      <c r="F20" s="34">
        <v>449</v>
      </c>
      <c r="G20"/>
      <c r="H20"/>
      <c r="I20"/>
      <c r="J20"/>
      <c r="K20"/>
      <c r="L20"/>
      <c r="M20"/>
      <c r="N20" s="13" t="s">
        <v>52</v>
      </c>
      <c r="O20" s="75" t="str">
        <f t="shared" si="7"/>
        <v/>
      </c>
      <c r="P20" s="84" t="str">
        <f t="shared" si="7"/>
        <v/>
      </c>
      <c r="Q20" s="85" t="str">
        <f t="shared" si="7"/>
        <v/>
      </c>
      <c r="R20"/>
      <c r="V20"/>
    </row>
    <row r="21" spans="1:36" ht="16.5" thickBot="1" x14ac:dyDescent="0.3">
      <c r="B21"/>
      <c r="C21" s="13" t="s">
        <v>50</v>
      </c>
      <c r="D21" s="32">
        <v>759</v>
      </c>
      <c r="E21" s="33">
        <v>297</v>
      </c>
      <c r="F21" s="34">
        <v>525</v>
      </c>
      <c r="G21"/>
      <c r="H21"/>
      <c r="I21"/>
      <c r="J21"/>
      <c r="K21"/>
      <c r="L21"/>
      <c r="M21"/>
      <c r="N21" s="13" t="s">
        <v>50</v>
      </c>
      <c r="O21" s="75">
        <f t="shared" si="7"/>
        <v>759</v>
      </c>
      <c r="P21" s="84">
        <f t="shared" si="7"/>
        <v>297</v>
      </c>
      <c r="Q21" s="85">
        <f t="shared" si="7"/>
        <v>525</v>
      </c>
      <c r="R21"/>
      <c r="V21"/>
    </row>
    <row r="22" spans="1:36" ht="16.5" thickBot="1" x14ac:dyDescent="0.3">
      <c r="B22"/>
      <c r="C22" s="13" t="s">
        <v>52</v>
      </c>
      <c r="D22" s="32">
        <v>637</v>
      </c>
      <c r="E22" s="33">
        <v>171</v>
      </c>
      <c r="F22" s="34">
        <v>421</v>
      </c>
      <c r="G22"/>
      <c r="H22"/>
      <c r="I22"/>
      <c r="J22"/>
      <c r="K22"/>
      <c r="L22"/>
      <c r="M22"/>
      <c r="N22" s="13" t="s">
        <v>52</v>
      </c>
      <c r="O22" s="75" t="str">
        <f t="shared" si="7"/>
        <v/>
      </c>
      <c r="P22" s="84" t="str">
        <f t="shared" si="7"/>
        <v/>
      </c>
      <c r="Q22" s="85" t="str">
        <f t="shared" si="7"/>
        <v/>
      </c>
      <c r="R22"/>
      <c r="V22"/>
    </row>
    <row r="23" spans="1:36" ht="16.5" thickBot="1" x14ac:dyDescent="0.3">
      <c r="A23"/>
      <c r="B23"/>
      <c r="C23" s="13" t="s">
        <v>53</v>
      </c>
      <c r="D23" s="32">
        <v>930</v>
      </c>
      <c r="E23" s="33">
        <v>112</v>
      </c>
      <c r="F23" s="34">
        <v>398</v>
      </c>
      <c r="G23"/>
      <c r="H23"/>
      <c r="I23"/>
      <c r="J23"/>
      <c r="K23"/>
      <c r="L23"/>
      <c r="M23"/>
      <c r="N23" s="13" t="s">
        <v>53</v>
      </c>
      <c r="O23" s="75">
        <f t="shared" si="7"/>
        <v>930</v>
      </c>
      <c r="P23" s="84">
        <f t="shared" si="7"/>
        <v>112</v>
      </c>
      <c r="Q23" s="85">
        <f t="shared" si="7"/>
        <v>398</v>
      </c>
      <c r="R23"/>
      <c r="V23"/>
    </row>
    <row r="24" spans="1:36" ht="16.5" thickBot="1" x14ac:dyDescent="0.3">
      <c r="A24"/>
      <c r="B24"/>
      <c r="C24" s="14" t="s">
        <v>54</v>
      </c>
      <c r="D24" s="35">
        <v>1406</v>
      </c>
      <c r="E24" s="36">
        <v>101</v>
      </c>
      <c r="F24" s="37">
        <v>355</v>
      </c>
      <c r="G24"/>
      <c r="H24"/>
      <c r="I24"/>
      <c r="J24"/>
      <c r="K24"/>
      <c r="L24"/>
      <c r="M24"/>
      <c r="N24" s="14" t="s">
        <v>54</v>
      </c>
      <c r="O24" s="76">
        <f t="shared" si="7"/>
        <v>1406</v>
      </c>
      <c r="P24" s="86">
        <f t="shared" si="7"/>
        <v>101</v>
      </c>
      <c r="Q24" s="87">
        <f t="shared" si="7"/>
        <v>355</v>
      </c>
      <c r="R24"/>
      <c r="V24"/>
    </row>
    <row r="25" spans="1:36" ht="15.75" thickBot="1" x14ac:dyDescent="0.3">
      <c r="A25"/>
      <c r="B25"/>
      <c r="C25"/>
      <c r="D25" s="21"/>
      <c r="E25" s="21"/>
      <c r="F25" s="21"/>
      <c r="G25"/>
      <c r="H25"/>
      <c r="I25"/>
      <c r="J25"/>
      <c r="K25"/>
      <c r="L25"/>
      <c r="M25"/>
      <c r="N25"/>
      <c r="O25"/>
      <c r="P25"/>
      <c r="Q25"/>
      <c r="R25"/>
    </row>
    <row r="26" spans="1:36" ht="15.75" thickBot="1" x14ac:dyDescent="0.3">
      <c r="A26"/>
      <c r="B26"/>
      <c r="C26"/>
      <c r="D26" s="91" t="s">
        <v>41</v>
      </c>
      <c r="E26" s="92"/>
      <c r="F26" s="93"/>
      <c r="G26"/>
      <c r="H26"/>
      <c r="I26"/>
      <c r="J26"/>
      <c r="K26"/>
      <c r="L26"/>
      <c r="M26"/>
      <c r="N26"/>
      <c r="O26"/>
      <c r="P26"/>
      <c r="Q26"/>
      <c r="R26"/>
      <c r="Y26"/>
      <c r="Z26"/>
      <c r="AA26"/>
    </row>
    <row r="27" spans="1:36" ht="16.5" thickBot="1" x14ac:dyDescent="0.3">
      <c r="A27"/>
      <c r="B27"/>
      <c r="C27"/>
      <c r="D27" s="25">
        <f>SUM(D18:D24)</f>
        <v>6259</v>
      </c>
      <c r="E27" s="22">
        <f>SUM(E18:E24)</f>
        <v>1265</v>
      </c>
      <c r="F27" s="23">
        <f>SUM(F18:F24)</f>
        <v>2874</v>
      </c>
      <c r="G27"/>
      <c r="H27"/>
      <c r="I27"/>
      <c r="J27"/>
      <c r="K27"/>
      <c r="L27"/>
      <c r="M27"/>
      <c r="N27"/>
      <c r="O27"/>
      <c r="P27"/>
      <c r="Q27"/>
      <c r="R27"/>
      <c r="Y27"/>
      <c r="Z27"/>
      <c r="AA27"/>
    </row>
    <row r="28" spans="1:3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Y28"/>
      <c r="Z28"/>
      <c r="AA28"/>
    </row>
    <row r="29" spans="1:3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3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3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AE32"/>
      <c r="AJ32"/>
    </row>
    <row r="33" spans="1:3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AA33" s="4"/>
      <c r="AE33"/>
      <c r="AJ33"/>
    </row>
    <row r="34" spans="1:3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AE34"/>
      <c r="AJ34"/>
    </row>
    <row r="35" spans="1:3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AE35"/>
      <c r="AJ35"/>
    </row>
    <row r="36" spans="1:3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AE36"/>
      <c r="AJ36"/>
    </row>
    <row r="37" spans="1:3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AE37"/>
      <c r="AJ37"/>
    </row>
    <row r="38" spans="1:3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AE38"/>
      <c r="AJ38"/>
    </row>
    <row r="39" spans="1:3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AJ39"/>
    </row>
    <row r="40" spans="1:3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AJ40"/>
    </row>
  </sheetData>
  <mergeCells count="11">
    <mergeCell ref="T2:V2"/>
    <mergeCell ref="T12:V12"/>
    <mergeCell ref="O15:Q15"/>
    <mergeCell ref="P16:Q16"/>
    <mergeCell ref="D26:F26"/>
    <mergeCell ref="D2:F2"/>
    <mergeCell ref="I2:K2"/>
    <mergeCell ref="O2:Q2"/>
    <mergeCell ref="O12:Q12"/>
    <mergeCell ref="D15:F15"/>
    <mergeCell ref="E16:F16"/>
  </mergeCells>
  <conditionalFormatting sqref="J4:L10">
    <cfRule type="cellIs" dxfId="95" priority="16" operator="greaterThanOrEqual">
      <formula>1.5</formula>
    </cfRule>
  </conditionalFormatting>
  <conditionalFormatting sqref="O4:Q10">
    <cfRule type="containsBlanks" dxfId="94" priority="4">
      <formula>LEN(TRIM(O4))=0</formula>
    </cfRule>
  </conditionalFormatting>
  <conditionalFormatting sqref="O18:Q24">
    <cfRule type="containsBlanks" dxfId="93" priority="3">
      <formula>LEN(TRIM(O18))=0</formula>
    </cfRule>
  </conditionalFormatting>
  <conditionalFormatting sqref="T4:V10">
    <cfRule type="containsBlanks" dxfId="92" priority="2">
      <formula>LEN(TRIM(T4))=0</formula>
    </cfRule>
  </conditionalFormatting>
  <pageMargins left="0.7" right="0.7" top="0.75" bottom="0.75" header="0.3" footer="0.3"/>
  <pageSetup orientation="portrait" horizontalDpi="90" verticalDpi="90" r:id="rId1"/>
</worksheet>
</file>

<file path=docMetadata/LabelInfo.xml><?xml version="1.0" encoding="utf-8"?>
<clbl:labelList xmlns:clbl="http://schemas.microsoft.com/office/2020/mipLabelMetadata">
  <clbl:label id="{046da4d3-ba20-4986-879c-49e262eff745}" enabled="1" method="Standard" siteId="{9f693e63-5e9e-4ced-98a4-8ab28f9d0c2d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ABL-1</vt:lpstr>
      <vt:lpstr>ACT-4</vt:lpstr>
      <vt:lpstr>ARF-1</vt:lpstr>
      <vt:lpstr>ATN-1</vt:lpstr>
      <vt:lpstr>CAV-1</vt:lpstr>
      <vt:lpstr>CED-10</vt:lpstr>
      <vt:lpstr>CLP-1</vt:lpstr>
      <vt:lpstr>COR-1</vt:lpstr>
      <vt:lpstr>CRT-1</vt:lpstr>
      <vt:lpstr>DEB-1</vt:lpstr>
      <vt:lpstr>DYN-1</vt:lpstr>
      <vt:lpstr>ERM-1</vt:lpstr>
      <vt:lpstr>FLN-1</vt:lpstr>
      <vt:lpstr>KIN-1</vt:lpstr>
      <vt:lpstr>LET-92</vt:lpstr>
      <vt:lpstr>LRP-2</vt:lpstr>
      <vt:lpstr>MEC-12</vt:lpstr>
      <vt:lpstr>NMY-1</vt:lpstr>
      <vt:lpstr>PAB-1</vt:lpstr>
      <vt:lpstr>PAB-2</vt:lpstr>
      <vt:lpstr>PAT-2</vt:lpstr>
      <vt:lpstr>PAT-3</vt:lpstr>
      <vt:lpstr>PAT-4</vt:lpstr>
      <vt:lpstr>PAT-6</vt:lpstr>
      <vt:lpstr>PKC-2</vt:lpstr>
      <vt:lpstr>RACK-1</vt:lpstr>
      <vt:lpstr>RHO-1</vt:lpstr>
      <vt:lpstr>TLN-1</vt:lpstr>
      <vt:lpstr>TNS-1</vt:lpstr>
      <vt:lpstr>UNC-112</vt:lpstr>
      <vt:lpstr>UNC-97</vt:lpstr>
      <vt:lpstr>Y105E8A.25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Amezquita, Jonathan</dc:creator>
  <cp:keywords/>
  <dc:description/>
  <cp:lastModifiedBy>Amezquita, Jonathan</cp:lastModifiedBy>
  <cp:revision/>
  <dcterms:created xsi:type="dcterms:W3CDTF">2023-05-04T18:48:10Z</dcterms:created>
  <dcterms:modified xsi:type="dcterms:W3CDTF">2024-09-26T18:17:53Z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46da4d3-ba20-4986-879c-49e262eff745_Enabled">
    <vt:lpwstr>true</vt:lpwstr>
  </property>
  <property fmtid="{D5CDD505-2E9C-101B-9397-08002B2CF9AE}" pid="3" name="MSIP_Label_046da4d3-ba20-4986-879c-49e262eff745_SetDate">
    <vt:lpwstr>2023-05-05T18:57:58Z</vt:lpwstr>
  </property>
  <property fmtid="{D5CDD505-2E9C-101B-9397-08002B2CF9AE}" pid="4" name="MSIP_Label_046da4d3-ba20-4986-879c-49e262eff745_Method">
    <vt:lpwstr>Standard</vt:lpwstr>
  </property>
  <property fmtid="{D5CDD505-2E9C-101B-9397-08002B2CF9AE}" pid="5" name="MSIP_Label_046da4d3-ba20-4986-879c-49e262eff745_Name">
    <vt:lpwstr>Internal</vt:lpwstr>
  </property>
  <property fmtid="{D5CDD505-2E9C-101B-9397-08002B2CF9AE}" pid="6" name="MSIP_Label_046da4d3-ba20-4986-879c-49e262eff745_SiteId">
    <vt:lpwstr>9f693e63-5e9e-4ced-98a4-8ab28f9d0c2d</vt:lpwstr>
  </property>
  <property fmtid="{D5CDD505-2E9C-101B-9397-08002B2CF9AE}" pid="7" name="MSIP_Label_046da4d3-ba20-4986-879c-49e262eff745_ActionId">
    <vt:lpwstr>51bb5413-d486-4f77-9480-cf789e01cf41</vt:lpwstr>
  </property>
  <property fmtid="{D5CDD505-2E9C-101B-9397-08002B2CF9AE}" pid="8" name="MSIP_Label_046da4d3-ba20-4986-879c-49e262eff745_ContentBits">
    <vt:lpwstr>0</vt:lpwstr>
  </property>
</Properties>
</file>